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입찰\#. 입찰공고\1. 공내역서(입찰공고용)\"/>
    </mc:Choice>
  </mc:AlternateContent>
  <xr:revisionPtr revIDLastSave="0" documentId="13_ncr:1_{F5699E4C-F751-4D0B-9FC7-6798DAD048CA}" xr6:coauthVersionLast="47" xr6:coauthVersionMax="47" xr10:uidLastSave="{00000000-0000-0000-0000-000000000000}"/>
  <bookViews>
    <workbookView xWindow="-120" yWindow="-120" windowWidth="29040" windowHeight="15720" xr2:uid="{C2125322-81C4-4D99-9A2D-BBE4BC317793}"/>
  </bookViews>
  <sheets>
    <sheet name="표지-1" sheetId="1" r:id="rId1"/>
    <sheet name="원가계산서(미래강의실)" sheetId="2" r:id="rId2"/>
    <sheet name="공종별집계표(미래강의실)" sheetId="3" r:id="rId3"/>
    <sheet name="공종별내역서(미래강의실)" sheetId="4" r:id="rId4"/>
  </sheets>
  <externalReferences>
    <externalReference r:id="rId5"/>
    <externalReference r:id="rId6"/>
  </externalReferences>
  <definedNames>
    <definedName name="_xlnm.Database">#REF!</definedName>
    <definedName name="_xlnm.Print_Area" localSheetId="3">'공종별내역서(미래강의실)'!$A$1:$S$325</definedName>
    <definedName name="_xlnm.Print_Area" localSheetId="2">'공종별집계표(미래강의실)'!$A$1:$Q$27</definedName>
    <definedName name="_xlnm.Print_Area" localSheetId="1">'원가계산서(미래강의실)'!$A$1:$F$34</definedName>
    <definedName name="_xlnm.Print_Area" localSheetId="0">'표지-1'!$A$1:$P$19</definedName>
    <definedName name="_xlnm.Print_Titles" localSheetId="3">'공종별내역서(미래강의실)'!$1:$3</definedName>
    <definedName name="_xlnm.Print_Titles" localSheetId="2">'공종별집계표(미래강의실)'!$1:$4</definedName>
    <definedName name="공종">OFFSET([1]시중노임!$A$2,,,COUNTA([1]시중노임!$A$1:$A$65536)-1)</definedName>
    <definedName name="데이터">OFFSET(#REF!,,,COUNTA(#REF!)-1,40)</definedName>
    <definedName name="ㅇ">#REF!</definedName>
    <definedName name="코드">OFFSET(#REF!,,,COUNTA(#REF!)-1)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M304" i="4"/>
  <c r="N304" i="4" s="1"/>
  <c r="N325" i="4" s="1"/>
  <c r="G304" i="4"/>
  <c r="O304" i="4" s="1"/>
  <c r="F304" i="4"/>
  <c r="F325" i="4" s="1"/>
  <c r="A303" i="4"/>
  <c r="O290" i="4"/>
  <c r="G290" i="4"/>
  <c r="E290" i="4"/>
  <c r="G289" i="4"/>
  <c r="E289" i="4"/>
  <c r="O289" i="4" s="1"/>
  <c r="D289" i="4"/>
  <c r="O288" i="4"/>
  <c r="N288" i="4"/>
  <c r="G288" i="4"/>
  <c r="H288" i="4" s="1"/>
  <c r="E288" i="4"/>
  <c r="F288" i="4" s="1"/>
  <c r="P288" i="4" s="1"/>
  <c r="D288" i="4"/>
  <c r="G287" i="4"/>
  <c r="H287" i="4" s="1"/>
  <c r="E287" i="4"/>
  <c r="O287" i="4" s="1"/>
  <c r="D287" i="4"/>
  <c r="N287" i="4" s="1"/>
  <c r="G286" i="4"/>
  <c r="H286" i="4" s="1"/>
  <c r="E286" i="4"/>
  <c r="O286" i="4" s="1"/>
  <c r="D286" i="4"/>
  <c r="N286" i="4" s="1"/>
  <c r="O285" i="4"/>
  <c r="G285" i="4"/>
  <c r="E285" i="4"/>
  <c r="G284" i="4"/>
  <c r="H284" i="4" s="1"/>
  <c r="E284" i="4"/>
  <c r="D284" i="4"/>
  <c r="N284" i="4" s="1"/>
  <c r="G283" i="4"/>
  <c r="E283" i="4"/>
  <c r="O283" i="4" s="1"/>
  <c r="G282" i="4"/>
  <c r="H282" i="4" s="1"/>
  <c r="E282" i="4"/>
  <c r="O282" i="4" s="1"/>
  <c r="D282" i="4"/>
  <c r="N282" i="4" s="1"/>
  <c r="G281" i="4"/>
  <c r="H281" i="4" s="1"/>
  <c r="E281" i="4"/>
  <c r="O281" i="4" s="1"/>
  <c r="D281" i="4"/>
  <c r="N281" i="4" s="1"/>
  <c r="A280" i="4"/>
  <c r="G260" i="4"/>
  <c r="O260" i="4" s="1"/>
  <c r="D260" i="4"/>
  <c r="N260" i="4" s="1"/>
  <c r="M259" i="4"/>
  <c r="N259" i="4" s="1"/>
  <c r="G259" i="4"/>
  <c r="F259" i="4"/>
  <c r="M258" i="4"/>
  <c r="O258" i="4" s="1"/>
  <c r="H258" i="4"/>
  <c r="G258" i="4"/>
  <c r="F258" i="4"/>
  <c r="A257" i="4"/>
  <c r="O247" i="4"/>
  <c r="D247" i="4"/>
  <c r="O246" i="4"/>
  <c r="D246" i="4"/>
  <c r="H246" i="4" s="1"/>
  <c r="O245" i="4"/>
  <c r="D245" i="4"/>
  <c r="H245" i="4" s="1"/>
  <c r="O244" i="4"/>
  <c r="D244" i="4"/>
  <c r="N244" i="4" s="1"/>
  <c r="O243" i="4"/>
  <c r="D243" i="4"/>
  <c r="N243" i="4" s="1"/>
  <c r="O242" i="4"/>
  <c r="N242" i="4"/>
  <c r="D242" i="4"/>
  <c r="H242" i="4" s="1"/>
  <c r="O241" i="4"/>
  <c r="D241" i="4"/>
  <c r="F241" i="4" s="1"/>
  <c r="O240" i="4"/>
  <c r="H240" i="4"/>
  <c r="D240" i="4"/>
  <c r="N240" i="4" s="1"/>
  <c r="O239" i="4"/>
  <c r="N239" i="4"/>
  <c r="H239" i="4"/>
  <c r="F239" i="4"/>
  <c r="P239" i="4" s="1"/>
  <c r="D239" i="4"/>
  <c r="O238" i="4"/>
  <c r="D238" i="4"/>
  <c r="H238" i="4" s="1"/>
  <c r="O237" i="4"/>
  <c r="D237" i="4"/>
  <c r="F237" i="4" s="1"/>
  <c r="O236" i="4"/>
  <c r="D236" i="4"/>
  <c r="N236" i="4" s="1"/>
  <c r="O235" i="4"/>
  <c r="D235" i="4"/>
  <c r="H235" i="4" s="1"/>
  <c r="A234" i="4"/>
  <c r="O214" i="4"/>
  <c r="D214" i="4"/>
  <c r="N214" i="4" s="1"/>
  <c r="O213" i="4"/>
  <c r="N213" i="4"/>
  <c r="H213" i="4"/>
  <c r="P213" i="4" s="1"/>
  <c r="F213" i="4"/>
  <c r="D213" i="4"/>
  <c r="O212" i="4"/>
  <c r="M212" i="4"/>
  <c r="D212" i="4"/>
  <c r="F212" i="4" s="1"/>
  <c r="A211" i="4"/>
  <c r="M190" i="4"/>
  <c r="N190" i="4" s="1"/>
  <c r="H190" i="4"/>
  <c r="F190" i="4"/>
  <c r="P190" i="4" s="1"/>
  <c r="D190" i="4"/>
  <c r="O189" i="4"/>
  <c r="D189" i="4"/>
  <c r="N189" i="4" s="1"/>
  <c r="N210" i="4" s="1"/>
  <c r="A188" i="4"/>
  <c r="O171" i="4"/>
  <c r="N171" i="4"/>
  <c r="M171" i="4"/>
  <c r="D171" i="4"/>
  <c r="F171" i="4" s="1"/>
  <c r="M170" i="4"/>
  <c r="O170" i="4" s="1"/>
  <c r="H170" i="4"/>
  <c r="F170" i="4"/>
  <c r="D170" i="4"/>
  <c r="M169" i="4"/>
  <c r="O169" i="4" s="1"/>
  <c r="D169" i="4"/>
  <c r="H169" i="4" s="1"/>
  <c r="M168" i="4"/>
  <c r="N168" i="4" s="1"/>
  <c r="G168" i="4"/>
  <c r="O168" i="4" s="1"/>
  <c r="F168" i="4"/>
  <c r="D168" i="4"/>
  <c r="M167" i="4"/>
  <c r="N167" i="4" s="1"/>
  <c r="G167" i="4"/>
  <c r="O167" i="4" s="1"/>
  <c r="D167" i="4"/>
  <c r="F167" i="4" s="1"/>
  <c r="M166" i="4"/>
  <c r="N166" i="4" s="1"/>
  <c r="G166" i="4"/>
  <c r="D166" i="4"/>
  <c r="F166" i="4" s="1"/>
  <c r="A165" i="4"/>
  <c r="O158" i="4"/>
  <c r="D158" i="4"/>
  <c r="N158" i="4" s="1"/>
  <c r="E157" i="4"/>
  <c r="O157" i="4" s="1"/>
  <c r="D157" i="4"/>
  <c r="N157" i="4" s="1"/>
  <c r="P156" i="4"/>
  <c r="O156" i="4"/>
  <c r="N156" i="4"/>
  <c r="H156" i="4"/>
  <c r="F156" i="4"/>
  <c r="D156" i="4"/>
  <c r="O155" i="4"/>
  <c r="D155" i="4"/>
  <c r="N155" i="4" s="1"/>
  <c r="M154" i="4"/>
  <c r="G154" i="4"/>
  <c r="O154" i="4" s="1"/>
  <c r="D154" i="4"/>
  <c r="F154" i="4" s="1"/>
  <c r="M153" i="4"/>
  <c r="N153" i="4" s="1"/>
  <c r="H153" i="4"/>
  <c r="G153" i="4"/>
  <c r="D153" i="4"/>
  <c r="F153" i="4" s="1"/>
  <c r="P153" i="4" s="1"/>
  <c r="M152" i="4"/>
  <c r="N152" i="4" s="1"/>
  <c r="G152" i="4"/>
  <c r="O152" i="4" s="1"/>
  <c r="D152" i="4"/>
  <c r="F152" i="4" s="1"/>
  <c r="M151" i="4"/>
  <c r="N151" i="4" s="1"/>
  <c r="G151" i="4"/>
  <c r="O151" i="4" s="1"/>
  <c r="D151" i="4"/>
  <c r="F151" i="4" s="1"/>
  <c r="M150" i="4"/>
  <c r="N150" i="4" s="1"/>
  <c r="G150" i="4"/>
  <c r="O150" i="4" s="1"/>
  <c r="D150" i="4"/>
  <c r="F150" i="4" s="1"/>
  <c r="M149" i="4"/>
  <c r="G149" i="4"/>
  <c r="O149" i="4" s="1"/>
  <c r="D149" i="4"/>
  <c r="F149" i="4" s="1"/>
  <c r="P148" i="4"/>
  <c r="O148" i="4"/>
  <c r="N148" i="4"/>
  <c r="M148" i="4"/>
  <c r="H148" i="4"/>
  <c r="G148" i="4"/>
  <c r="D148" i="4"/>
  <c r="F148" i="4" s="1"/>
  <c r="M147" i="4"/>
  <c r="G147" i="4"/>
  <c r="O147" i="4" s="1"/>
  <c r="D147" i="4"/>
  <c r="F147" i="4" s="1"/>
  <c r="M146" i="4"/>
  <c r="N146" i="4" s="1"/>
  <c r="G146" i="4"/>
  <c r="O146" i="4" s="1"/>
  <c r="D146" i="4"/>
  <c r="F146" i="4" s="1"/>
  <c r="M145" i="4"/>
  <c r="N145" i="4" s="1"/>
  <c r="G145" i="4"/>
  <c r="O145" i="4" s="1"/>
  <c r="D145" i="4"/>
  <c r="F145" i="4" s="1"/>
  <c r="M144" i="4"/>
  <c r="G144" i="4"/>
  <c r="O144" i="4" s="1"/>
  <c r="D144" i="4"/>
  <c r="F144" i="4" s="1"/>
  <c r="M143" i="4"/>
  <c r="N143" i="4" s="1"/>
  <c r="H143" i="4"/>
  <c r="G143" i="4"/>
  <c r="D143" i="4"/>
  <c r="F143" i="4" s="1"/>
  <c r="P143" i="4" s="1"/>
  <c r="A142" i="4"/>
  <c r="M121" i="4"/>
  <c r="O121" i="4" s="1"/>
  <c r="D121" i="4"/>
  <c r="H121" i="4" s="1"/>
  <c r="P120" i="4"/>
  <c r="O120" i="4"/>
  <c r="N120" i="4"/>
  <c r="H120" i="4"/>
  <c r="F120" i="4"/>
  <c r="E120" i="4"/>
  <c r="D120" i="4"/>
  <c r="A119" i="4"/>
  <c r="O99" i="4"/>
  <c r="D99" i="4"/>
  <c r="N99" i="4" s="1"/>
  <c r="O98" i="4"/>
  <c r="D98" i="4"/>
  <c r="H98" i="4" s="1"/>
  <c r="O97" i="4"/>
  <c r="D97" i="4"/>
  <c r="H97" i="4" s="1"/>
  <c r="A96" i="4"/>
  <c r="O76" i="4"/>
  <c r="N76" i="4"/>
  <c r="H76" i="4"/>
  <c r="F76" i="4"/>
  <c r="P76" i="4" s="1"/>
  <c r="O75" i="4"/>
  <c r="N75" i="4"/>
  <c r="H75" i="4"/>
  <c r="F75" i="4"/>
  <c r="P75" i="4" s="1"/>
  <c r="D75" i="4"/>
  <c r="O74" i="4"/>
  <c r="D74" i="4"/>
  <c r="N74" i="4" s="1"/>
  <c r="N95" i="4" s="1"/>
  <c r="A73" i="4"/>
  <c r="F72" i="4"/>
  <c r="O51" i="4"/>
  <c r="N51" i="4"/>
  <c r="N72" i="4" s="1"/>
  <c r="H51" i="4"/>
  <c r="H72" i="4" s="1"/>
  <c r="F51" i="4"/>
  <c r="D51" i="4"/>
  <c r="A50" i="4"/>
  <c r="H49" i="4"/>
  <c r="O28" i="4"/>
  <c r="D28" i="4"/>
  <c r="N28" i="4" s="1"/>
  <c r="N49" i="4" s="1"/>
  <c r="A27" i="4"/>
  <c r="M6" i="4"/>
  <c r="O6" i="4" s="1"/>
  <c r="D6" i="4"/>
  <c r="H6" i="4" s="1"/>
  <c r="M5" i="4"/>
  <c r="N5" i="4" s="1"/>
  <c r="D5" i="4"/>
  <c r="H5" i="4" s="1"/>
  <c r="H26" i="4" s="1"/>
  <c r="A4" i="4"/>
  <c r="O19" i="3"/>
  <c r="N19" i="3"/>
  <c r="H19" i="3"/>
  <c r="F19" i="3"/>
  <c r="P19" i="3" s="1"/>
  <c r="D33" i="2" s="1"/>
  <c r="P18" i="3"/>
  <c r="D20" i="2" s="1"/>
  <c r="O18" i="3"/>
  <c r="N18" i="3"/>
  <c r="H18" i="3"/>
  <c r="F18" i="3"/>
  <c r="O17" i="3"/>
  <c r="N17" i="3"/>
  <c r="H17" i="3"/>
  <c r="F17" i="3"/>
  <c r="P17" i="3" s="1"/>
  <c r="O16" i="3"/>
  <c r="N16" i="3"/>
  <c r="H16" i="3"/>
  <c r="F16" i="3"/>
  <c r="O15" i="3"/>
  <c r="N15" i="3"/>
  <c r="H15" i="3"/>
  <c r="F15" i="3"/>
  <c r="P15" i="3" s="1"/>
  <c r="P14" i="3"/>
  <c r="O14" i="3"/>
  <c r="N14" i="3"/>
  <c r="H14" i="3"/>
  <c r="F14" i="3"/>
  <c r="O13" i="3"/>
  <c r="N13" i="3"/>
  <c r="H13" i="3"/>
  <c r="F13" i="3"/>
  <c r="P13" i="3" s="1"/>
  <c r="O12" i="3"/>
  <c r="N12" i="3"/>
  <c r="H12" i="3"/>
  <c r="F12" i="3"/>
  <c r="P12" i="3" s="1"/>
  <c r="O11" i="3"/>
  <c r="N11" i="3"/>
  <c r="H11" i="3"/>
  <c r="F11" i="3"/>
  <c r="P11" i="3" s="1"/>
  <c r="P10" i="3"/>
  <c r="O10" i="3"/>
  <c r="N10" i="3"/>
  <c r="H10" i="3"/>
  <c r="F10" i="3"/>
  <c r="O9" i="3"/>
  <c r="N9" i="3"/>
  <c r="H9" i="3"/>
  <c r="F9" i="3"/>
  <c r="P9" i="3" s="1"/>
  <c r="O8" i="3"/>
  <c r="N8" i="3"/>
  <c r="H8" i="3"/>
  <c r="F8" i="3"/>
  <c r="P8" i="3" s="1"/>
  <c r="P7" i="3"/>
  <c r="O7" i="3"/>
  <c r="N7" i="3"/>
  <c r="H7" i="3"/>
  <c r="F7" i="3"/>
  <c r="P6" i="3"/>
  <c r="O6" i="3"/>
  <c r="N6" i="3"/>
  <c r="H6" i="3"/>
  <c r="F6" i="3"/>
  <c r="A5" i="3"/>
  <c r="A2" i="3"/>
  <c r="A1" i="4" s="1"/>
  <c r="D16" i="2"/>
  <c r="A2" i="2"/>
  <c r="A7" i="1"/>
  <c r="A6" i="1"/>
  <c r="P151" i="4" l="1"/>
  <c r="P166" i="4"/>
  <c r="F187" i="4"/>
  <c r="P237" i="4"/>
  <c r="P168" i="4"/>
  <c r="P149" i="4"/>
  <c r="H283" i="4"/>
  <c r="P144" i="4"/>
  <c r="P150" i="4"/>
  <c r="P145" i="4"/>
  <c r="P146" i="4"/>
  <c r="N247" i="4"/>
  <c r="H247" i="4"/>
  <c r="P51" i="4"/>
  <c r="P72" i="4" s="1"/>
  <c r="F121" i="4"/>
  <c r="P121" i="4" s="1"/>
  <c r="P141" i="4" s="1"/>
  <c r="F157" i="4"/>
  <c r="F281" i="4"/>
  <c r="N149" i="4"/>
  <c r="H243" i="4"/>
  <c r="N98" i="4"/>
  <c r="H146" i="4"/>
  <c r="H164" i="4" s="1"/>
  <c r="O153" i="4"/>
  <c r="N258" i="4"/>
  <c r="N279" i="4" s="1"/>
  <c r="F286" i="4"/>
  <c r="P286" i="4" s="1"/>
  <c r="H99" i="4"/>
  <c r="H118" i="4" s="1"/>
  <c r="O143" i="4"/>
  <c r="N154" i="4"/>
  <c r="O166" i="4"/>
  <c r="H256" i="4"/>
  <c r="O259" i="4"/>
  <c r="N147" i="4"/>
  <c r="H151" i="4"/>
  <c r="H166" i="4"/>
  <c r="F240" i="4"/>
  <c r="P240" i="4" s="1"/>
  <c r="H259" i="4"/>
  <c r="H168" i="4"/>
  <c r="H149" i="4"/>
  <c r="F247" i="4"/>
  <c r="P247" i="4" s="1"/>
  <c r="H154" i="4"/>
  <c r="P154" i="4" s="1"/>
  <c r="O190" i="4"/>
  <c r="F279" i="4"/>
  <c r="P259" i="4"/>
  <c r="F283" i="4"/>
  <c r="F246" i="4"/>
  <c r="P246" i="4" s="1"/>
  <c r="F141" i="4"/>
  <c r="G5" i="3"/>
  <c r="H5" i="3" s="1"/>
  <c r="H27" i="3" s="1"/>
  <c r="D8" i="2" s="1"/>
  <c r="P16" i="3"/>
  <c r="H141" i="4"/>
  <c r="H144" i="4"/>
  <c r="H171" i="4"/>
  <c r="P171" i="4" s="1"/>
  <c r="F233" i="4"/>
  <c r="H236" i="4"/>
  <c r="N246" i="4"/>
  <c r="H279" i="4"/>
  <c r="N237" i="4"/>
  <c r="H237" i="4"/>
  <c r="F6" i="4"/>
  <c r="D290" i="4"/>
  <c r="N289" i="4"/>
  <c r="F98" i="4"/>
  <c r="P98" i="4" s="1"/>
  <c r="H157" i="4"/>
  <c r="F243" i="4"/>
  <c r="P243" i="4" s="1"/>
  <c r="H289" i="4"/>
  <c r="N6" i="4"/>
  <c r="N26" i="4" s="1"/>
  <c r="N121" i="4"/>
  <c r="F214" i="4"/>
  <c r="F169" i="4"/>
  <c r="H214" i="4"/>
  <c r="D283" i="4"/>
  <c r="E5" i="3"/>
  <c r="F99" i="4"/>
  <c r="F236" i="4"/>
  <c r="P236" i="4" s="1"/>
  <c r="M5" i="3"/>
  <c r="N5" i="3" s="1"/>
  <c r="N27" i="3" s="1"/>
  <c r="D11" i="2" s="1"/>
  <c r="N141" i="4"/>
  <c r="N144" i="4"/>
  <c r="N164" i="4" s="1"/>
  <c r="F284" i="4"/>
  <c r="P284" i="4" s="1"/>
  <c r="F244" i="4"/>
  <c r="P244" i="4" s="1"/>
  <c r="F289" i="4"/>
  <c r="H304" i="4"/>
  <c r="H325" i="4" s="1"/>
  <c r="H147" i="4"/>
  <c r="P147" i="4" s="1"/>
  <c r="F28" i="4"/>
  <c r="F158" i="4"/>
  <c r="H212" i="4"/>
  <c r="H241" i="4"/>
  <c r="F260" i="4"/>
  <c r="P260" i="4" s="1"/>
  <c r="F5" i="4"/>
  <c r="F74" i="4"/>
  <c r="F155" i="4"/>
  <c r="H158" i="4"/>
  <c r="H167" i="4"/>
  <c r="P167" i="4" s="1"/>
  <c r="F189" i="4"/>
  <c r="F238" i="4"/>
  <c r="P238" i="4" s="1"/>
  <c r="N241" i="4"/>
  <c r="P241" i="4" s="1"/>
  <c r="F282" i="4"/>
  <c r="P282" i="4" s="1"/>
  <c r="O284" i="4"/>
  <c r="F287" i="4"/>
  <c r="P287" i="4" s="1"/>
  <c r="H152" i="4"/>
  <c r="P152" i="4" s="1"/>
  <c r="H74" i="4"/>
  <c r="H95" i="4" s="1"/>
  <c r="H189" i="4"/>
  <c r="H210" i="4" s="1"/>
  <c r="N212" i="4"/>
  <c r="N233" i="4" s="1"/>
  <c r="H260" i="4"/>
  <c r="F97" i="4"/>
  <c r="H145" i="4"/>
  <c r="H150" i="4"/>
  <c r="F235" i="4"/>
  <c r="N238" i="4"/>
  <c r="F245" i="4"/>
  <c r="O5" i="4"/>
  <c r="N97" i="4"/>
  <c r="N170" i="4"/>
  <c r="P170" i="4" s="1"/>
  <c r="N235" i="4"/>
  <c r="F242" i="4"/>
  <c r="P242" i="4" s="1"/>
  <c r="N245" i="4"/>
  <c r="N169" i="4"/>
  <c r="N187" i="4" s="1"/>
  <c r="H244" i="4"/>
  <c r="H155" i="4"/>
  <c r="D17" i="2" l="1"/>
  <c r="D9" i="2"/>
  <c r="D10" i="2" s="1"/>
  <c r="P283" i="4"/>
  <c r="P6" i="4"/>
  <c r="P189" i="4"/>
  <c r="P210" i="4" s="1"/>
  <c r="F210" i="4"/>
  <c r="P155" i="4"/>
  <c r="P164" i="4" s="1"/>
  <c r="P289" i="4"/>
  <c r="N290" i="4"/>
  <c r="H290" i="4"/>
  <c r="F290" i="4"/>
  <c r="P290" i="4" s="1"/>
  <c r="P187" i="4"/>
  <c r="P245" i="4"/>
  <c r="O5" i="3"/>
  <c r="F5" i="3"/>
  <c r="P74" i="4"/>
  <c r="P95" i="4" s="1"/>
  <c r="F95" i="4"/>
  <c r="D285" i="4"/>
  <c r="N283" i="4"/>
  <c r="P281" i="4"/>
  <c r="P5" i="4"/>
  <c r="F26" i="4"/>
  <c r="P157" i="4"/>
  <c r="P169" i="4"/>
  <c r="H187" i="4"/>
  <c r="H233" i="4"/>
  <c r="P214" i="4"/>
  <c r="P212" i="4"/>
  <c r="P233" i="4" s="1"/>
  <c r="P304" i="4"/>
  <c r="P325" i="4" s="1"/>
  <c r="P158" i="4"/>
  <c r="F164" i="4"/>
  <c r="N256" i="4"/>
  <c r="N118" i="4"/>
  <c r="P99" i="4"/>
  <c r="P258" i="4"/>
  <c r="P279" i="4" s="1"/>
  <c r="F256" i="4"/>
  <c r="P235" i="4"/>
  <c r="F118" i="4"/>
  <c r="P97" i="4"/>
  <c r="F49" i="4"/>
  <c r="P28" i="4"/>
  <c r="P49" i="4" s="1"/>
  <c r="D13" i="2" l="1"/>
  <c r="D12" i="2"/>
  <c r="P5" i="3"/>
  <c r="P27" i="3" s="1"/>
  <c r="F27" i="3"/>
  <c r="D4" i="2" s="1"/>
  <c r="D7" i="2" s="1"/>
  <c r="P256" i="4"/>
  <c r="N285" i="4"/>
  <c r="N302" i="4" s="1"/>
  <c r="H285" i="4"/>
  <c r="H302" i="4" s="1"/>
  <c r="F285" i="4"/>
  <c r="P26" i="4"/>
  <c r="P118" i="4"/>
  <c r="P285" i="4" l="1"/>
  <c r="P302" i="4" s="1"/>
  <c r="F302" i="4"/>
  <c r="D22" i="2"/>
  <c r="D21" i="2"/>
  <c r="D18" i="2"/>
  <c r="D25" i="2"/>
  <c r="D26" i="2" l="1"/>
  <c r="D27" i="2" l="1"/>
  <c r="D28" i="2" s="1"/>
  <c r="D29" i="2" s="1"/>
  <c r="D30" i="2" s="1"/>
  <c r="D31" i="2" s="1"/>
  <c r="D34" i="2" s="1"/>
  <c r="E2" i="2" s="1"/>
</calcChain>
</file>

<file path=xl/sharedStrings.xml><?xml version="1.0" encoding="utf-8"?>
<sst xmlns="http://schemas.openxmlformats.org/spreadsheetml/2006/main" count="1125" uniqueCount="362">
  <si>
    <t>공 사 내 역 서</t>
    <phoneticPr fontId="5" type="noConversion"/>
  </si>
  <si>
    <t>미래강의실 환경구축 및 러닝커머스 환경 개선사업</t>
  </si>
  <si>
    <t>건축</t>
    <phoneticPr fontId="2" type="noConversion"/>
  </si>
  <si>
    <t xml:space="preserve">        예 수 대 학 교</t>
    <phoneticPr fontId="5" type="noConversion"/>
  </si>
  <si>
    <t>공 사 원 가 계 산 서</t>
    <phoneticPr fontId="5" type="noConversion"/>
  </si>
  <si>
    <t>비                    목</t>
    <phoneticPr fontId="5" type="noConversion"/>
  </si>
  <si>
    <t>금               액</t>
    <phoneticPr fontId="5" type="noConversion"/>
  </si>
  <si>
    <t>구       성       비</t>
    <phoneticPr fontId="5" type="noConversion"/>
  </si>
  <si>
    <t>비               고</t>
    <phoneticPr fontId="5" type="noConversion"/>
  </si>
  <si>
    <t>순  공  사  원  가</t>
    <phoneticPr fontId="5" type="noConversion"/>
  </si>
  <si>
    <t>재료비</t>
    <phoneticPr fontId="5" type="noConversion"/>
  </si>
  <si>
    <t>직접재료비</t>
    <phoneticPr fontId="5" type="noConversion"/>
  </si>
  <si>
    <t>간접재료비</t>
    <phoneticPr fontId="5" type="noConversion"/>
  </si>
  <si>
    <t>작업설.부산물등(-)</t>
    <phoneticPr fontId="5" type="noConversion"/>
  </si>
  <si>
    <t>[소계]</t>
    <phoneticPr fontId="5" type="noConversion"/>
  </si>
  <si>
    <t>노무비</t>
    <phoneticPr fontId="5" type="noConversion"/>
  </si>
  <si>
    <t>직접노무비</t>
    <phoneticPr fontId="5" type="noConversion"/>
  </si>
  <si>
    <t>간접노무비</t>
    <phoneticPr fontId="5" type="noConversion"/>
  </si>
  <si>
    <t xml:space="preserve"> 직접노무비 * 12.2%</t>
    <phoneticPr fontId="5" type="noConversion"/>
  </si>
  <si>
    <t>경     비</t>
    <phoneticPr fontId="5" type="noConversion"/>
  </si>
  <si>
    <t>기계경비</t>
    <phoneticPr fontId="5" type="noConversion"/>
  </si>
  <si>
    <t>산재보험료</t>
    <phoneticPr fontId="5" type="noConversion"/>
  </si>
  <si>
    <t xml:space="preserve"> 노무비 * 3.7%</t>
    <phoneticPr fontId="5" type="noConversion"/>
  </si>
  <si>
    <t>고용보험료</t>
    <phoneticPr fontId="5" type="noConversion"/>
  </si>
  <si>
    <t xml:space="preserve"> 노무비 * 1.01%</t>
    <phoneticPr fontId="5" type="noConversion"/>
  </si>
  <si>
    <t>건강보험료</t>
    <phoneticPr fontId="5" type="noConversion"/>
  </si>
  <si>
    <t xml:space="preserve"> 직접노무비 * 3.545%</t>
    <phoneticPr fontId="5" type="noConversion"/>
  </si>
  <si>
    <t>연금보험료</t>
    <phoneticPr fontId="5" type="noConversion"/>
  </si>
  <si>
    <t xml:space="preserve"> 직접노무비 * 4.5%</t>
    <phoneticPr fontId="5" type="noConversion"/>
  </si>
  <si>
    <t>노인장기요양보험료</t>
    <phoneticPr fontId="5" type="noConversion"/>
  </si>
  <si>
    <t xml:space="preserve"> 건강보험료 * 12.81%</t>
    <phoneticPr fontId="5" type="noConversion"/>
  </si>
  <si>
    <t>퇴직공제부금비</t>
    <phoneticPr fontId="5" type="noConversion"/>
  </si>
  <si>
    <t xml:space="preserve"> 직접노무비 * 2.3%</t>
    <phoneticPr fontId="5" type="noConversion"/>
  </si>
  <si>
    <t>산업안전보건관리비</t>
    <phoneticPr fontId="5" type="noConversion"/>
  </si>
  <si>
    <t xml:space="preserve"> (재료비(관급포함)+직접노무비) *2.93% </t>
    <phoneticPr fontId="5" type="noConversion"/>
  </si>
  <si>
    <t>품질관리비</t>
    <phoneticPr fontId="5" type="noConversion"/>
  </si>
  <si>
    <t>폐기물처리비</t>
    <phoneticPr fontId="5" type="noConversion"/>
  </si>
  <si>
    <t>기타경비</t>
    <phoneticPr fontId="5" type="noConversion"/>
  </si>
  <si>
    <t xml:space="preserve"> (재료비+노무비) * 5.7%</t>
    <phoneticPr fontId="5" type="noConversion"/>
  </si>
  <si>
    <t>환경보전비</t>
    <phoneticPr fontId="5" type="noConversion"/>
  </si>
  <si>
    <t xml:space="preserve"> (재료비+직노+기계경비) * 0.3%</t>
    <phoneticPr fontId="5" type="noConversion"/>
  </si>
  <si>
    <t>건설하도급대금지급보증서발급수수료</t>
  </si>
  <si>
    <t xml:space="preserve"> (재료비+직노+기계경비) * 0.081%</t>
    <phoneticPr fontId="2" type="noConversion"/>
  </si>
  <si>
    <t>건설기계대여대금지급보증서발급수수료</t>
  </si>
  <si>
    <t xml:space="preserve"> (재료비+직노+기계경비) * 0.32%</t>
    <phoneticPr fontId="2" type="noConversion"/>
  </si>
  <si>
    <t>계</t>
    <phoneticPr fontId="5" type="noConversion"/>
  </si>
  <si>
    <t>일    반    관    리    비</t>
    <phoneticPr fontId="5" type="noConversion"/>
  </si>
  <si>
    <t xml:space="preserve"> 계 * 6%</t>
    <phoneticPr fontId="5" type="noConversion"/>
  </si>
  <si>
    <t>이                      윤</t>
    <phoneticPr fontId="5" type="noConversion"/>
  </si>
  <si>
    <t xml:space="preserve"> (노무비+경비+일반관리비) * 15%</t>
    <phoneticPr fontId="5" type="noConversion"/>
  </si>
  <si>
    <t>총          원          가</t>
    <phoneticPr fontId="5" type="noConversion"/>
  </si>
  <si>
    <t>부    가    가    치    세</t>
    <phoneticPr fontId="5" type="noConversion"/>
  </si>
  <si>
    <t xml:space="preserve"> 총원가 * 10%</t>
    <phoneticPr fontId="5" type="noConversion"/>
  </si>
  <si>
    <t>합                      계</t>
    <phoneticPr fontId="5" type="noConversion"/>
  </si>
  <si>
    <t>도 급 자    관 급 자 재 비</t>
    <phoneticPr fontId="5" type="noConversion"/>
  </si>
  <si>
    <t>관 급 자    관 급 자 재 비</t>
    <phoneticPr fontId="5" type="noConversion"/>
  </si>
  <si>
    <t>냉난방 기계</t>
    <phoneticPr fontId="2" type="noConversion"/>
  </si>
  <si>
    <t>총          합          계</t>
    <phoneticPr fontId="5" type="noConversion"/>
  </si>
  <si>
    <t>공 종 별 집 계 표</t>
  </si>
  <si>
    <t>품      명</t>
  </si>
  <si>
    <t>규      격</t>
  </si>
  <si>
    <t>단위</t>
  </si>
  <si>
    <t>수량</t>
  </si>
  <si>
    <t>재  료  비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</si>
  <si>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</si>
  <si>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</si>
  <si>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</si>
  <si>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</si>
  <si>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</si>
  <si>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</si>
  <si>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</si>
  <si>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</si>
  <si>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</si>
  <si>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</si>
  <si>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</si>
  <si>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단  가</t>
  </si>
  <si>
    <t>금  액</t>
  </si>
  <si>
    <t>식</t>
    <phoneticPr fontId="2" type="noConversion"/>
  </si>
  <si>
    <t/>
  </si>
  <si>
    <t>01</t>
  </si>
  <si>
    <t>0101  가  설  공  사</t>
    <phoneticPr fontId="2" type="noConversion"/>
  </si>
  <si>
    <t>010301</t>
  </si>
  <si>
    <t>0103</t>
  </si>
  <si>
    <t>0102  타  일  공  사</t>
    <phoneticPr fontId="2" type="noConversion"/>
  </si>
  <si>
    <t>010307</t>
  </si>
  <si>
    <t>0103  목    공    사</t>
    <phoneticPr fontId="2" type="noConversion"/>
  </si>
  <si>
    <t>010308</t>
  </si>
  <si>
    <t>0104  방  수  공  사</t>
    <phoneticPr fontId="2" type="noConversion"/>
  </si>
  <si>
    <t>010309</t>
  </si>
  <si>
    <t>0105  금  속  공  사</t>
    <phoneticPr fontId="2" type="noConversion"/>
  </si>
  <si>
    <t>010311</t>
  </si>
  <si>
    <t>0106  미  장  공  사</t>
    <phoneticPr fontId="2" type="noConversion"/>
  </si>
  <si>
    <t>010312</t>
  </si>
  <si>
    <t>0107  창  호  공  사</t>
    <phoneticPr fontId="2" type="noConversion"/>
  </si>
  <si>
    <t>010313</t>
  </si>
  <si>
    <t>0108  유  리  공  사</t>
    <phoneticPr fontId="2" type="noConversion"/>
  </si>
  <si>
    <t>010314</t>
  </si>
  <si>
    <t>0109  도  장  공  사</t>
    <phoneticPr fontId="2" type="noConversion"/>
  </si>
  <si>
    <t>010315</t>
  </si>
  <si>
    <t>0110  수  장  공  사</t>
    <phoneticPr fontId="2" type="noConversion"/>
  </si>
  <si>
    <t>010316</t>
  </si>
  <si>
    <t>0111  철  거  공  사</t>
    <phoneticPr fontId="2" type="noConversion"/>
  </si>
  <si>
    <t>010317</t>
  </si>
  <si>
    <t>0112  골재비 및 운반비</t>
    <phoneticPr fontId="2" type="noConversion"/>
  </si>
  <si>
    <t>0113  폐 자 재 처 리</t>
    <phoneticPr fontId="2" type="noConversion"/>
  </si>
  <si>
    <t>010319</t>
  </si>
  <si>
    <t>0114 관급자재비(기계)</t>
    <phoneticPr fontId="2" type="noConversion"/>
  </si>
  <si>
    <t>[ 합           계 ]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</si>
  <si>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</si>
  <si>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</si>
  <si>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</si>
  <si>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</si>
  <si>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</si>
  <si>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</si>
  <si>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</si>
  <si>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</si>
  <si>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</si>
  <si>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</si>
  <si>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</si>
  <si>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</si>
  <si>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</si>
  <si>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</si>
  <si>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</si>
  <si>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</si>
  <si>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</si>
  <si>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</si>
  <si>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</si>
  <si>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</si>
  <si>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</si>
  <si>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</si>
  <si>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</si>
  <si>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</si>
  <si>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</si>
  <si>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</si>
  <si>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</si>
  <si>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</si>
  <si>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</si>
  <si>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</si>
  <si>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</si>
  <si>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강관 조립말비계(이동식)설치 및 해체</t>
  </si>
  <si>
    <t>높이 2m, 3개월</t>
  </si>
  <si>
    <t>대</t>
  </si>
  <si>
    <t>5E4D044A0203B750BE16843D9B9A14</t>
  </si>
  <si>
    <t>T</t>
  </si>
  <si>
    <t>F</t>
  </si>
  <si>
    <t>0103015E4D044A0203B750BE16843D9B9A14</t>
  </si>
  <si>
    <t>건축물 현장정리</t>
  </si>
  <si>
    <t>조적조</t>
  </si>
  <si>
    <t>M2</t>
  </si>
  <si>
    <t>5E4D044F82437B5B65F65E0CB38D90</t>
  </si>
  <si>
    <t>0103015E4D044F82437B5B65F65E0CB38D90</t>
  </si>
  <si>
    <t>TOTAL</t>
  </si>
  <si>
    <t xml:space="preserve">타일 접착제붙임 </t>
    <phoneticPr fontId="2" type="noConversion"/>
  </si>
  <si>
    <t>벽, 접착제 + 벽돌타일</t>
    <phoneticPr fontId="2" type="noConversion"/>
  </si>
  <si>
    <t>5E4DC49D12030459B696E1E05F58BC</t>
  </si>
  <si>
    <t>0103075E4DC49D12030459B696E1E05F58BC</t>
  </si>
  <si>
    <t>벽체띠장설치(미송)</t>
  </si>
  <si>
    <t>30*30@450*600,방부제칠</t>
  </si>
  <si>
    <t>5E4D840372B3A65677E66A035D4ECC</t>
  </si>
  <si>
    <t>0103085E4D840372B3A65677E66A035D4ECC</t>
  </si>
  <si>
    <t>유리끼우기코킹</t>
  </si>
  <si>
    <t>실리콘,유리면-양면</t>
  </si>
  <si>
    <t>M</t>
  </si>
  <si>
    <t>5E4D9461F2432556585639CF846CD8</t>
  </si>
  <si>
    <t>0103095E4D9461F2432556585639CF846CD8</t>
  </si>
  <si>
    <t>수밀코킹(실리콘)</t>
  </si>
  <si>
    <t>삼각, 10mm, 창호주위</t>
  </si>
  <si>
    <t>5E4D9461F263D359D5B61739A006F3</t>
  </si>
  <si>
    <t>0103095E4D9461F263D359D5B61739A006F3</t>
  </si>
  <si>
    <t>고소작업차</t>
  </si>
  <si>
    <t>5ton</t>
  </si>
  <si>
    <t>HR</t>
  </si>
  <si>
    <t>경량철골천정틀</t>
  </si>
  <si>
    <t>T-BAR, H:1m미만, 인써트 유</t>
  </si>
  <si>
    <t>5E4DB4BC6233BF534C0673A8F0410B</t>
  </si>
  <si>
    <t>0103115E4DB4BC6233BF534C0673A8F0410B</t>
  </si>
  <si>
    <t>AL몰딩 설치</t>
  </si>
  <si>
    <t>L형, 15*15*1.0mm</t>
  </si>
  <si>
    <t>5E4DE4E03283035FC3063CD2FFAE40</t>
  </si>
  <si>
    <t>0103115E4DE4E03283035FC3063CD2FFAE40</t>
  </si>
  <si>
    <t>알루미늄루바설치</t>
    <phoneticPr fontId="2" type="noConversion"/>
  </si>
  <si>
    <t>30*100@150</t>
    <phoneticPr fontId="2" type="noConversion"/>
  </si>
  <si>
    <t>M</t>
    <phoneticPr fontId="2" type="noConversion"/>
  </si>
  <si>
    <t>5E4DD48D429341543D26562AE51A3D</t>
  </si>
  <si>
    <t>0103115E4DD48D429341543D26562AE51A3D</t>
  </si>
  <si>
    <t>모르타르 바름</t>
  </si>
  <si>
    <t>바닥, 30mm</t>
  </si>
  <si>
    <t>5E4D643212138557FB565D1E6BEB1A</t>
  </si>
  <si>
    <t>0103125E4D643212138557FB565D1E6BEB1A</t>
  </si>
  <si>
    <t>창호주위 발포우레탄 충전</t>
  </si>
  <si>
    <t>5E4DD48462F3EB556D163F30DD13C6</t>
  </si>
  <si>
    <t>0103125E4DD48462F3EB556D163F30DD13C6</t>
  </si>
  <si>
    <t>합성수지고정창</t>
    <phoneticPr fontId="2" type="noConversion"/>
  </si>
  <si>
    <t>116mm,단면색상,22mm용</t>
    <phoneticPr fontId="2" type="noConversion"/>
  </si>
  <si>
    <t>시공비포함</t>
    <phoneticPr fontId="2" type="noConversion"/>
  </si>
  <si>
    <t>5E4DD48462A36F5E6536CE8708B55A</t>
  </si>
  <si>
    <t>0103135E4DD48462A36F5E6536CE8708B55A</t>
  </si>
  <si>
    <t>합성수지미서기중연창</t>
    <phoneticPr fontId="2" type="noConversion"/>
  </si>
  <si>
    <t>합성수지미서기중중연창</t>
    <phoneticPr fontId="2" type="noConversion"/>
  </si>
  <si>
    <t>스텐레스후레임(헤어)</t>
  </si>
  <si>
    <t>T1.5*45*100</t>
  </si>
  <si>
    <t>세이프강화도어(락2000)</t>
  </si>
  <si>
    <t>12T*1000*2100mm, 투명</t>
  </si>
  <si>
    <t>Set</t>
  </si>
  <si>
    <t>12T*1050*2100mm, 투명</t>
    <phoneticPr fontId="2" type="noConversion"/>
  </si>
  <si>
    <t xml:space="preserve">강화유리도아손잡이 </t>
  </si>
  <si>
    <t xml:space="preserve">스텐손잡이(고급) </t>
  </si>
  <si>
    <t>조</t>
  </si>
  <si>
    <t>합성수지도어 및 문틀-디럭스</t>
  </si>
  <si>
    <t>1.0*2.1*0.21</t>
  </si>
  <si>
    <t>SET</t>
  </si>
  <si>
    <t>시공도</t>
    <phoneticPr fontId="2" type="noConversion"/>
  </si>
  <si>
    <t>알루미늄폴딩도어</t>
  </si>
  <si>
    <t>6500*2700</t>
  </si>
  <si>
    <t>개</t>
  </si>
  <si>
    <t>알루미늄셔터</t>
  </si>
  <si>
    <t>0.8T,하드웨어별도</t>
  </si>
  <si>
    <t>도어핸들</t>
  </si>
  <si>
    <t>레버형</t>
  </si>
  <si>
    <t>플로어힌지</t>
  </si>
  <si>
    <t>KS2호, 85kg, 강화유리문(K-8200)</t>
  </si>
  <si>
    <t>플로어힌지 설치</t>
  </si>
  <si>
    <t>재료비 별도</t>
  </si>
  <si>
    <t>개소</t>
  </si>
  <si>
    <t>5E4DD4846293425B42B65FDF6A1E1A</t>
  </si>
  <si>
    <t>0103135E4DD4846293425B42B65FDF6A1E1A</t>
  </si>
  <si>
    <t>도어록 설치 / 일반도어록 목재창호</t>
  </si>
  <si>
    <t>5E4DD48462A36A5657E69991CED58A</t>
  </si>
  <si>
    <t>0103135E4DD48462A36A5657E69991CED58A</t>
  </si>
  <si>
    <t>셔터설치(장치포함)</t>
  </si>
  <si>
    <t>셔터면적 m2, 5 ~ 10 미만</t>
  </si>
  <si>
    <t>5E4DD48732F3EF5A6BA6D20013F2A4</t>
  </si>
  <si>
    <t>0103135E4DD48732F3EF5A6BA6D20013F2A4</t>
  </si>
  <si>
    <t>도어힌지</t>
  </si>
  <si>
    <t>경첩,황동,102*102*3.0mm</t>
  </si>
  <si>
    <t>5E4DD480F263B058A266E25192FF5A</t>
  </si>
  <si>
    <t>0103135E4DD480F263B058A266E25192FF5A</t>
  </si>
  <si>
    <t>복층유리</t>
  </si>
  <si>
    <t>투명, 22mm(5+12A+5)</t>
  </si>
  <si>
    <t>5E4DD4857233095F0E06FCC203C26B</t>
  </si>
  <si>
    <t>0103145E4DD4857233095F0E06FCC203C26B</t>
  </si>
  <si>
    <t>강화유리</t>
  </si>
  <si>
    <t>투명, 5mm</t>
  </si>
  <si>
    <t>투명, 10mm</t>
  </si>
  <si>
    <t>창호유리설치 / 판유리</t>
  </si>
  <si>
    <t>유리두께 5mm 이하</t>
  </si>
  <si>
    <t>5E4DD4857233095F0E06FCC203C145</t>
  </si>
  <si>
    <t>0103145E4DD4857233095F0E06FCC203C145</t>
  </si>
  <si>
    <t>유리두께 12mm 이하</t>
  </si>
  <si>
    <t>5E4DD4857233095F0E06FCC203C7ED</t>
  </si>
  <si>
    <t>0103145E4DD4857233095F0E06FCC203C7ED</t>
  </si>
  <si>
    <t>창호유리설치 / 복층유리</t>
  </si>
  <si>
    <t>유리두께 22mm 이하</t>
  </si>
  <si>
    <t>5E4DD48AF233555A78B6D4AB8FF764</t>
  </si>
  <si>
    <t>0103145E4DD48AF233555A78B6D4AB8FF764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</si>
  <si>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2" type="noConversion"/>
  </si>
  <si>
    <t>수성페인트 롤러칠(석고보드면)</t>
  </si>
  <si>
    <t>내부 3회, 친환경</t>
  </si>
  <si>
    <t>5E4DF4D322437C50B7A6E15ACC2A66</t>
  </si>
  <si>
    <t>0103155E4DF4D322437C50B7A6E15ACC2A66</t>
  </si>
  <si>
    <t>수성페인트 롤러칠</t>
  </si>
  <si>
    <t>내천정 2회, 친환경</t>
  </si>
  <si>
    <t>5E4DF4D322437C50B7A6E15546B58B</t>
  </si>
  <si>
    <t>0103155E4DF4D322437C50B7A6E15546B58B</t>
  </si>
  <si>
    <t>친환경비닐타일붙임</t>
  </si>
  <si>
    <t>3*450*450mm</t>
  </si>
  <si>
    <t>5E4DE4E872139658E91673C407C68E</t>
  </si>
  <si>
    <t>0103165E4DE4E872139658E91673C407C68E</t>
  </si>
  <si>
    <t>천정텍스붙임</t>
  </si>
  <si>
    <t>300*600*9.5t</t>
  </si>
  <si>
    <t>5E4DE4E4924318581846CBC74DEA27</t>
  </si>
  <si>
    <t>0103165E4DE4E4924318581846CBC74DEA27</t>
  </si>
  <si>
    <t>친환경건식벽</t>
    <phoneticPr fontId="2" type="noConversion"/>
  </si>
  <si>
    <t>STUD-100 + GW50t + 석고9.5*2겹
,양면</t>
    <phoneticPr fontId="2" type="noConversion"/>
  </si>
  <si>
    <t>5E4DE4E4924318581846CBC74EF69B</t>
  </si>
  <si>
    <t>0103165E4DE4E4924318581846CBC74EF69B</t>
  </si>
  <si>
    <t>습식바닥철거(소형장비)</t>
  </si>
  <si>
    <t>공압식</t>
  </si>
  <si>
    <t>M3</t>
  </si>
  <si>
    <t>5E4C04DE4293B05B7BB60890D54681</t>
  </si>
  <si>
    <t>0103175E4C04DE4293B05B7BB60890D54681</t>
  </si>
  <si>
    <t>비닐계타일 철거</t>
  </si>
  <si>
    <t>바닥</t>
  </si>
  <si>
    <t>5E4C04DE4293B155D1E660C1C2EE91</t>
  </si>
  <si>
    <t>0103175E4C04DE4293B155D1E660C1C2EE91</t>
  </si>
  <si>
    <t>석고판 해체</t>
  </si>
  <si>
    <t>천장</t>
  </si>
  <si>
    <t>5E4C04DE4293B155D1E66EBFF9176E</t>
  </si>
  <si>
    <t>0103175E4C04DE4293B155D1E66EBFF9176E</t>
  </si>
  <si>
    <t>목재칸막이 철거</t>
  </si>
  <si>
    <t>5E4C04DE4293B155D1E66D98EACBFC</t>
  </si>
  <si>
    <t>0103175E4C04DE4293B155D1E66D98EACBFC</t>
  </si>
  <si>
    <t>띠장및보드 철거</t>
  </si>
  <si>
    <t>5E4C04DE4293B155D1E66D98E92559</t>
  </si>
  <si>
    <t>0103175E4C04DE4293B155D1E66D98E92559</t>
  </si>
  <si>
    <t>반자틀 철거</t>
  </si>
  <si>
    <t>5E4C04DE4203565A5FB6E04429B60E</t>
  </si>
  <si>
    <t>0103175E4C04DE4203565A5FB6E04429B60E</t>
  </si>
  <si>
    <t>텍스 철거</t>
    <phoneticPr fontId="2" type="noConversion"/>
  </si>
  <si>
    <t>5E4C04DE4293B155D1E66AC4705473</t>
  </si>
  <si>
    <t>0103175E4C04DE4293B155D1E66AC4705473</t>
  </si>
  <si>
    <t>PVC천정재 철거</t>
  </si>
  <si>
    <t>경량천장철골틀 철거</t>
  </si>
  <si>
    <t>5E4C04DE4293B155D1E66BEB1AB69C</t>
  </si>
  <si>
    <t>0103175E4C04DE4293B155D1E66BEB1AB69C</t>
  </si>
  <si>
    <t>창,문 철거</t>
  </si>
  <si>
    <t>5E4C04DE4293B155D1F60F860F2E13</t>
  </si>
  <si>
    <t>0103175E4C04DE4293B155D1F60F860F2E13</t>
  </si>
  <si>
    <t>코킹 철거</t>
    <phoneticPr fontId="2" type="noConversion"/>
  </si>
  <si>
    <t>5E4C04DE4293B155D1F60F860C5AB4</t>
  </si>
  <si>
    <t>0103175E4C04DE4293B155D1F60F860C5AB4</t>
  </si>
  <si>
    <t>철강설</t>
  </si>
  <si>
    <t>고철, 작업설부산물</t>
  </si>
  <si>
    <t>kg</t>
  </si>
  <si>
    <t>수집상차도</t>
    <phoneticPr fontId="2" type="noConversion"/>
  </si>
  <si>
    <t>스텐레스, 작업설부산물</t>
  </si>
  <si>
    <t>010318</t>
  </si>
  <si>
    <t>시멘트</t>
  </si>
  <si>
    <t>대리점</t>
  </si>
  <si>
    <t>포</t>
  </si>
  <si>
    <t>596734C522C320509546577317C242A69E832F</t>
  </si>
  <si>
    <t>010318596734C522C320509546577317C242A69E832F</t>
  </si>
  <si>
    <t>세사</t>
  </si>
  <si>
    <t>전주,시내도착도</t>
  </si>
  <si>
    <t>5944442362B3425132C6F276D7F959F72D93D9</t>
  </si>
  <si>
    <t>0103185944442362B3425132C6F276D7F959F72D93D9</t>
  </si>
  <si>
    <t>시멘트운반</t>
  </si>
  <si>
    <t>L:10km, 덤프 8ton</t>
  </si>
  <si>
    <t>5E4C546092F36F53A6D6253DDC18C0</t>
  </si>
  <si>
    <t>0103185E4C546092F36F53A6D6253DDC18C0</t>
  </si>
  <si>
    <t>건설폐재류</t>
  </si>
  <si>
    <t>가연성이 제거된 재활용이 가능한 혼합물</t>
  </si>
  <si>
    <t>TON</t>
  </si>
  <si>
    <t>5E4D044F8243785E2FA6B5E5CE5126</t>
  </si>
  <si>
    <t>0103195E4D044F8243785E2FA6B5E5CE5126</t>
  </si>
  <si>
    <t>혼합건설폐기물</t>
  </si>
  <si>
    <t>건설폐기물(폐보드류등)</t>
  </si>
  <si>
    <t>5E4D044F8243785E2FA6B5E302CDE4</t>
  </si>
  <si>
    <t>0103195E4D044F8243785E2FA6B5E302CDE4</t>
  </si>
  <si>
    <t>건설폐재류 상차비</t>
  </si>
  <si>
    <t>5E4D044F8243785E3836341CAA5210</t>
  </si>
  <si>
    <t>0103195E4D044F8243785E3836341CAA5210</t>
  </si>
  <si>
    <t>혼합건설폐기물 상차비</t>
  </si>
  <si>
    <t>(매립지반입대상 폐기물 포함)</t>
  </si>
  <si>
    <t>5E4D044F8243785E3836341CAA5109</t>
  </si>
  <si>
    <t>0103195E4D044F8243785E3836341CAA5109</t>
  </si>
  <si>
    <t>건설폐재류 운반비</t>
  </si>
  <si>
    <t>15톤 덤프트럭, 30km</t>
  </si>
  <si>
    <t>5E4D044F8243785E3836341CA8A4B4</t>
  </si>
  <si>
    <t>0103195E4D044F8243785E3836341CA8A4B4</t>
  </si>
  <si>
    <t>혼합건설폐기물 운반비</t>
  </si>
  <si>
    <t>16톤 암롤트럭, 30km</t>
  </si>
  <si>
    <t>5E4D044F8243785E3836341CAFD530</t>
  </si>
  <si>
    <t>0103195E4D044F8243785E3836341CAFD530</t>
  </si>
  <si>
    <t>폐목재</t>
  </si>
  <si>
    <t>5E4D044F8243785E2FA6B5E302CF91</t>
  </si>
  <si>
    <t>0103195E4D044F8243785E2FA6B5E302CF91</t>
  </si>
  <si>
    <t>폐합성수지</t>
  </si>
  <si>
    <t>장판,스티로폼,비닐</t>
  </si>
  <si>
    <t>5E4D044F8243785E2FA6B5E302CE8A</t>
  </si>
  <si>
    <t>0103195E4D044F8243785E2FA6B5E302CE8A</t>
  </si>
  <si>
    <t>EHP냉난방설치공사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</si>
</sst>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0.000%"/>
    <numFmt numFmtId="177" formatCode="#,###"/>
    <numFmt numFmtId="178" formatCode="#,###;\-#,###;#;"/>
  </numFmts>
  <fonts count="25" x14ac:knownFonts="1">
    <font>
      <sz val="11"/>
      <color theme="1"/>
      <name val="맑은 고딕"/>
      <family val="2"/>
      <charset val="129"/>
      <scheme val="minor"/>
    </font>
    <font>
      <sz val="11"/>
      <name val="휴먼둥근헤드라인"/>
      <family val="1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36"/>
      <name val="굴림체"/>
      <family val="3"/>
      <charset val="129"/>
    </font>
    <font>
      <sz val="8"/>
      <name val="돋움"/>
      <family val="3"/>
      <charset val="129"/>
    </font>
    <font>
      <sz val="36"/>
      <name val="휴먼둥근헤드라인"/>
      <family val="1"/>
      <charset val="129"/>
    </font>
    <font>
      <b/>
      <sz val="11"/>
      <name val="굴림체"/>
      <family val="3"/>
      <charset val="129"/>
    </font>
    <font>
      <b/>
      <sz val="18"/>
      <name val="굴림체"/>
      <family val="3"/>
      <charset val="129"/>
    </font>
    <font>
      <sz val="18"/>
      <name val="휴먼둥근헤드라인"/>
      <family val="1"/>
      <charset val="129"/>
    </font>
    <font>
      <sz val="12"/>
      <color rgb="FFFF0000"/>
      <name val="굴림체"/>
      <family val="3"/>
      <charset val="129"/>
    </font>
    <font>
      <sz val="12"/>
      <color rgb="FFFF0000"/>
      <name val="휴먼둥근헤드라인"/>
      <family val="1"/>
      <charset val="129"/>
    </font>
    <font>
      <b/>
      <sz val="20"/>
      <name val="굴림체"/>
      <family val="3"/>
      <charset val="129"/>
    </font>
    <font>
      <sz val="11"/>
      <name val="굴림체"/>
      <family val="3"/>
      <charset val="129"/>
    </font>
    <font>
      <sz val="11"/>
      <color rgb="FFFF0000"/>
      <name val="굴림체"/>
      <family val="3"/>
      <charset val="129"/>
    </font>
    <font>
      <b/>
      <sz val="10"/>
      <name val="굴림체"/>
      <family val="3"/>
      <charset val="129"/>
    </font>
    <font>
      <sz val="10"/>
      <color rgb="FFFF0000"/>
      <name val="굴림체"/>
      <family val="3"/>
      <charset val="129"/>
    </font>
    <font>
      <b/>
      <sz val="9"/>
      <name val="굴림체"/>
      <family val="3"/>
      <charset val="129"/>
    </font>
    <font>
      <sz val="9"/>
      <name val="굴림체"/>
      <family val="3"/>
      <charset val="129"/>
    </font>
    <font>
      <sz val="9"/>
      <color rgb="FFFF0000"/>
      <name val="굴림체"/>
      <family val="3"/>
      <charset val="129"/>
    </font>
    <font>
      <b/>
      <sz val="20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u/>
      <sz val="11"/>
      <color theme="10"/>
      <name val="맑은 고딕"/>
      <family val="2"/>
      <charset val="129"/>
      <scheme val="minor"/>
    </font>
    <font>
      <u/>
      <sz val="11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mediumGray"/>
    </fill>
    <fill>
      <patternFill patternType="darkGray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0" fontId="3" fillId="0" borderId="0" applyFont="0" applyFill="0" applyBorder="0" applyAlignment="0" applyProtection="0"/>
    <xf numFmtId="42" fontId="3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41" fontId="6" fillId="0" borderId="0" xfId="1" applyFont="1" applyAlignment="1">
      <alignment horizontal="right" vertical="center"/>
    </xf>
    <xf numFmtId="0" fontId="1" fillId="3" borderId="0" xfId="0" applyFont="1" applyFill="1">
      <alignment vertical="center"/>
    </xf>
    <xf numFmtId="0" fontId="7" fillId="0" borderId="0" xfId="1" applyNumberFormat="1" applyFont="1" applyAlignment="1">
      <alignment horizontal="right" vertical="center"/>
    </xf>
    <xf numFmtId="41" fontId="1" fillId="0" borderId="0" xfId="1" applyFont="1" applyAlignment="1">
      <alignment horizontal="right" vertical="center"/>
    </xf>
    <xf numFmtId="41" fontId="9" fillId="0" borderId="0" xfId="1" applyFont="1" applyAlignment="1">
      <alignment horizontal="right"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7" fillId="0" borderId="0" xfId="0" applyFont="1">
      <alignment vertical="center"/>
    </xf>
    <xf numFmtId="0" fontId="13" fillId="0" borderId="0" xfId="2" applyFont="1"/>
    <xf numFmtId="0" fontId="14" fillId="0" borderId="0" xfId="2" applyFont="1"/>
    <xf numFmtId="0" fontId="15" fillId="0" borderId="0" xfId="3" applyFont="1" applyAlignment="1">
      <alignment horizontal="center" vertical="center"/>
    </xf>
    <xf numFmtId="0" fontId="16" fillId="0" borderId="0" xfId="3" applyFont="1" applyAlignment="1">
      <alignment horizontal="left" vertical="center"/>
    </xf>
    <xf numFmtId="0" fontId="17" fillId="0" borderId="6" xfId="2" applyFont="1" applyBorder="1" applyAlignment="1">
      <alignment horizontal="center" vertical="center"/>
    </xf>
    <xf numFmtId="0" fontId="18" fillId="0" borderId="8" xfId="2" applyFont="1" applyBorder="1" applyAlignment="1">
      <alignment horizontal="distributed" vertical="center"/>
    </xf>
    <xf numFmtId="41" fontId="19" fillId="0" borderId="8" xfId="2" applyNumberFormat="1" applyFont="1" applyBorder="1"/>
    <xf numFmtId="0" fontId="13" fillId="0" borderId="8" xfId="2" applyFont="1" applyBorder="1"/>
    <xf numFmtId="0" fontId="13" fillId="0" borderId="9" xfId="2" applyFont="1" applyBorder="1"/>
    <xf numFmtId="0" fontId="18" fillId="0" borderId="11" xfId="2" applyFont="1" applyBorder="1" applyAlignment="1">
      <alignment horizontal="distributed" vertical="center"/>
    </xf>
    <xf numFmtId="0" fontId="13" fillId="0" borderId="11" xfId="2" applyFont="1" applyBorder="1"/>
    <xf numFmtId="0" fontId="13" fillId="0" borderId="12" xfId="2" applyFont="1" applyBorder="1"/>
    <xf numFmtId="41" fontId="18" fillId="0" borderId="11" xfId="2" applyNumberFormat="1" applyFont="1" applyBorder="1"/>
    <xf numFmtId="41" fontId="19" fillId="0" borderId="11" xfId="2" applyNumberFormat="1" applyFont="1" applyBorder="1"/>
    <xf numFmtId="41" fontId="18" fillId="0" borderId="11" xfId="1" applyFont="1" applyFill="1" applyBorder="1" applyAlignment="1">
      <alignment vertical="center"/>
    </xf>
    <xf numFmtId="0" fontId="18" fillId="0" borderId="11" xfId="4" applyFont="1" applyFill="1" applyBorder="1" applyAlignment="1">
      <alignment vertical="center"/>
    </xf>
    <xf numFmtId="176" fontId="14" fillId="0" borderId="0" xfId="2" applyNumberFormat="1" applyFont="1"/>
    <xf numFmtId="10" fontId="14" fillId="0" borderId="0" xfId="2" applyNumberFormat="1" applyFont="1"/>
    <xf numFmtId="41" fontId="19" fillId="0" borderId="11" xfId="1" applyFont="1" applyFill="1" applyBorder="1" applyAlignment="1">
      <alignment vertical="center"/>
    </xf>
    <xf numFmtId="0" fontId="18" fillId="0" borderId="12" xfId="2" applyFont="1" applyBorder="1"/>
    <xf numFmtId="41" fontId="18" fillId="0" borderId="0" xfId="1" applyFont="1" applyFill="1" applyBorder="1" applyAlignment="1">
      <alignment vertical="center"/>
    </xf>
    <xf numFmtId="41" fontId="18" fillId="0" borderId="11" xfId="4" applyNumberFormat="1" applyFont="1" applyFill="1" applyBorder="1" applyAlignment="1">
      <alignment vertical="center"/>
    </xf>
    <xf numFmtId="41" fontId="19" fillId="0" borderId="11" xfId="5" applyNumberFormat="1" applyFont="1" applyFill="1" applyBorder="1" applyAlignment="1">
      <alignment vertical="center"/>
    </xf>
    <xf numFmtId="0" fontId="18" fillId="0" borderId="12" xfId="2" applyFont="1" applyBorder="1" applyAlignment="1">
      <alignment vertical="center"/>
    </xf>
    <xf numFmtId="41" fontId="14" fillId="0" borderId="0" xfId="1" applyFont="1" applyFill="1" applyBorder="1" applyAlignment="1"/>
    <xf numFmtId="0" fontId="13" fillId="0" borderId="14" xfId="2" applyFont="1" applyBorder="1"/>
    <xf numFmtId="0" fontId="13" fillId="0" borderId="15" xfId="2" applyFont="1" applyBorder="1"/>
    <xf numFmtId="43" fontId="19" fillId="0" borderId="0" xfId="2" applyNumberFormat="1" applyFont="1"/>
    <xf numFmtId="43" fontId="13" fillId="0" borderId="0" xfId="2" applyNumberFormat="1" applyFont="1"/>
    <xf numFmtId="0" fontId="21" fillId="0" borderId="0" xfId="0" applyFont="1">
      <alignment vertical="center"/>
    </xf>
    <xf numFmtId="0" fontId="22" fillId="0" borderId="6" xfId="0" quotePrefix="1" applyFont="1" applyBorder="1" applyAlignment="1">
      <alignment horizontal="center" vertical="center"/>
    </xf>
    <xf numFmtId="0" fontId="22" fillId="0" borderId="6" xfId="0" quotePrefix="1" applyFont="1" applyBorder="1" applyAlignment="1">
      <alignment horizontal="center" vertical="center" wrapText="1"/>
    </xf>
    <xf numFmtId="0" fontId="22" fillId="0" borderId="6" xfId="0" quotePrefix="1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177" fontId="22" fillId="0" borderId="6" xfId="0" applyNumberFormat="1" applyFont="1" applyBorder="1" applyAlignment="1">
      <alignment vertical="center" wrapText="1"/>
    </xf>
    <xf numFmtId="0" fontId="22" fillId="0" borderId="0" xfId="0" quotePrefix="1" applyFont="1">
      <alignment vertical="center"/>
    </xf>
    <xf numFmtId="0" fontId="22" fillId="0" borderId="0" xfId="0" applyFont="1">
      <alignment vertical="center"/>
    </xf>
    <xf numFmtId="177" fontId="22" fillId="0" borderId="0" xfId="0" applyNumberFormat="1" applyFont="1">
      <alignment vertical="center"/>
    </xf>
    <xf numFmtId="0" fontId="21" fillId="0" borderId="6" xfId="0" quotePrefix="1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177" fontId="21" fillId="0" borderId="6" xfId="0" applyNumberFormat="1" applyFont="1" applyBorder="1" applyAlignment="1">
      <alignment vertical="center" wrapText="1"/>
    </xf>
    <xf numFmtId="0" fontId="21" fillId="0" borderId="0" xfId="0" quotePrefix="1" applyFont="1">
      <alignment vertical="center"/>
    </xf>
    <xf numFmtId="177" fontId="21" fillId="0" borderId="0" xfId="0" applyNumberFormat="1" applyFont="1">
      <alignment vertical="center"/>
    </xf>
    <xf numFmtId="0" fontId="13" fillId="0" borderId="0" xfId="0" applyFont="1">
      <alignment vertical="center"/>
    </xf>
    <xf numFmtId="0" fontId="7" fillId="0" borderId="6" xfId="0" quotePrefix="1" applyFont="1" applyBorder="1" applyAlignment="1">
      <alignment horizontal="center" vertical="center"/>
    </xf>
    <xf numFmtId="0" fontId="13" fillId="0" borderId="6" xfId="0" quotePrefix="1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0" xfId="0" quotePrefix="1" applyFont="1">
      <alignment vertical="center"/>
    </xf>
    <xf numFmtId="178" fontId="13" fillId="0" borderId="6" xfId="0" applyNumberFormat="1" applyFont="1" applyBorder="1" applyAlignment="1">
      <alignment vertical="center" wrapText="1"/>
    </xf>
    <xf numFmtId="0" fontId="24" fillId="0" borderId="6" xfId="6" quotePrefix="1" applyFont="1" applyFill="1" applyBorder="1" applyAlignment="1">
      <alignment vertical="center" wrapText="1"/>
    </xf>
    <xf numFmtId="0" fontId="4" fillId="0" borderId="0" xfId="1" applyNumberFormat="1" applyFont="1" applyAlignment="1">
      <alignment horizontal="right" vertical="center"/>
    </xf>
    <xf numFmtId="0" fontId="8" fillId="0" borderId="0" xfId="1" applyNumberFormat="1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8" fillId="0" borderId="10" xfId="2" applyFont="1" applyBorder="1" applyAlignment="1">
      <alignment horizontal="center" vertical="center"/>
    </xf>
    <xf numFmtId="0" fontId="18" fillId="0" borderId="11" xfId="2" applyFont="1" applyBorder="1" applyAlignment="1">
      <alignment horizontal="center" vertical="center"/>
    </xf>
    <xf numFmtId="0" fontId="18" fillId="0" borderId="13" xfId="2" applyFont="1" applyBorder="1" applyAlignment="1">
      <alignment horizontal="center" vertical="center"/>
    </xf>
    <xf numFmtId="0" fontId="18" fillId="0" borderId="14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5" fillId="0" borderId="3" xfId="2" applyFont="1" applyBorder="1" applyAlignment="1">
      <alignment horizontal="left" vertical="center"/>
    </xf>
    <xf numFmtId="0" fontId="15" fillId="0" borderId="4" xfId="2" applyFont="1" applyBorder="1" applyAlignment="1">
      <alignment horizontal="left" vertical="center"/>
    </xf>
    <xf numFmtId="0" fontId="15" fillId="0" borderId="3" xfId="3" applyFont="1" applyBorder="1" applyAlignment="1">
      <alignment horizontal="right" vertical="center"/>
    </xf>
    <xf numFmtId="0" fontId="15" fillId="0" borderId="5" xfId="3" applyFont="1" applyBorder="1" applyAlignment="1">
      <alignment horizontal="right" vertical="center"/>
    </xf>
    <xf numFmtId="0" fontId="17" fillId="0" borderId="6" xfId="2" applyFont="1" applyBorder="1" applyAlignment="1">
      <alignment horizontal="center" vertical="center"/>
    </xf>
    <xf numFmtId="0" fontId="18" fillId="0" borderId="7" xfId="2" applyFont="1" applyBorder="1" applyAlignment="1">
      <alignment horizontal="center" vertical="center" textRotation="255"/>
    </xf>
    <xf numFmtId="0" fontId="18" fillId="0" borderId="10" xfId="2" applyFont="1" applyBorder="1" applyAlignment="1">
      <alignment horizontal="center" vertical="center" textRotation="255"/>
    </xf>
    <xf numFmtId="0" fontId="18" fillId="0" borderId="8" xfId="2" applyFont="1" applyBorder="1" applyAlignment="1">
      <alignment horizontal="center" vertical="center" textRotation="255" shrinkToFit="1"/>
    </xf>
    <xf numFmtId="0" fontId="18" fillId="0" borderId="11" xfId="2" applyFont="1" applyBorder="1" applyAlignment="1">
      <alignment horizontal="center" vertical="center" textRotation="255" shrinkToFit="1"/>
    </xf>
    <xf numFmtId="0" fontId="18" fillId="0" borderId="11" xfId="2" applyFont="1" applyBorder="1" applyAlignment="1">
      <alignment horizontal="center" vertical="center" textRotation="255"/>
    </xf>
    <xf numFmtId="0" fontId="21" fillId="0" borderId="0" xfId="0" quotePrefix="1" applyFont="1">
      <alignment vertical="center"/>
    </xf>
    <xf numFmtId="0" fontId="22" fillId="0" borderId="3" xfId="0" quotePrefix="1" applyFont="1" applyBorder="1" applyAlignment="1">
      <alignment horizontal="left" vertical="center"/>
    </xf>
    <xf numFmtId="0" fontId="22" fillId="0" borderId="5" xfId="0" quotePrefix="1" applyFont="1" applyBorder="1" applyAlignment="1">
      <alignment horizontal="left" vertical="center"/>
    </xf>
    <xf numFmtId="0" fontId="22" fillId="0" borderId="6" xfId="0" quotePrefix="1" applyFont="1" applyBorder="1" applyAlignment="1">
      <alignment horizontal="center" vertical="center"/>
    </xf>
    <xf numFmtId="0" fontId="22" fillId="0" borderId="6" xfId="0" quotePrefix="1" applyFont="1" applyBorder="1" applyAlignment="1">
      <alignment horizontal="center" vertical="center" wrapText="1"/>
    </xf>
    <xf numFmtId="0" fontId="20" fillId="0" borderId="0" xfId="0" quotePrefix="1" applyFont="1" applyAlignment="1">
      <alignment horizontal="center" vertical="center"/>
    </xf>
    <xf numFmtId="0" fontId="13" fillId="0" borderId="0" xfId="0" quotePrefix="1" applyFont="1">
      <alignment vertical="center"/>
    </xf>
    <xf numFmtId="0" fontId="7" fillId="0" borderId="6" xfId="0" quotePrefix="1" applyFont="1" applyBorder="1" applyAlignment="1">
      <alignment horizontal="center" vertical="center"/>
    </xf>
  </cellXfs>
  <cellStyles count="7">
    <cellStyle name="쉼표 [0] 2 2" xfId="1" xr:uid="{039B0C17-1B0B-4392-8527-D61EC55402EE}"/>
    <cellStyle name="통화 [0] 2" xfId="5" xr:uid="{CA4815C9-2159-461F-8C34-5AF73007127F}"/>
    <cellStyle name="표준" xfId="0" builtinId="0"/>
    <cellStyle name="표준 2" xfId="3" xr:uid="{7A470E4E-2C83-42C0-94C2-24CE203C382A}"/>
    <cellStyle name="표준_원가계산,집계표-4" xfId="4" xr:uid="{A2F9B2D9-B72C-4C99-B902-26C03CB40BC3}"/>
    <cellStyle name="표준_익성학원 2007년 환경 개선 사업(건 축)-2" xfId="2" xr:uid="{93C17F85-A635-4C09-B2C0-E6E0ECF7B961}"/>
    <cellStyle name="하이퍼링크" xfId="6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219075</xdr:colOff>
      <xdr:row>14</xdr:row>
      <xdr:rowOff>9525</xdr:rowOff>
    </xdr:from>
    <xdr:to>
      <xdr:col>6</xdr:col>
      <xdr:colOff>78105</xdr:colOff>
      <xdr:row>16</xdr:row>
      <xdr:rowOff>1905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A41056AD-79D4-4708-8901-2DDF7FEB8F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7975" y="4924425"/>
          <a:ext cx="1173480" cy="6210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0&#49444;&#44228;LIST\2007&#49444;&#44228;&#46020;&#47732;\&#46160;&#47532;&#44148;&#52629;\&#51089;&#50629;&#51109;&#45236;&#50669;&#49436;\(07.12.12)%20&#51089;&#50629;&#51109;&#45236;&#50669;&#49436;(&#51204;&#44592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51077;&#52272;/&#44277;&#45236;&#50669;&#49436;(&#51077;&#52272;&#44277;&#44256;&#50857;)/(&#44148;&#52629;)&#44277;&#49324;&#45236;&#50669;&#49436;-&#48120;&#47000;&#54805;&#44053;&#51032;&#49892;%20&#54872;&#44221;&#44396;&#52629;%20&#48143;%20&#47084;&#45789;&#52964;&#47676;&#51592;%20&#54872;&#44221;&#44060;&#49440;&#49324;&#5062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내역(전)"/>
      <sheetName val="전기(가로)"/>
      <sheetName val="원가(전)"/>
      <sheetName val="일위목록"/>
      <sheetName val="일위대가전기"/>
      <sheetName val="공량(전)"/>
      <sheetName val="Sheet1"/>
      <sheetName val="집계표"/>
      <sheetName val="내역서"/>
      <sheetName val="일위대가목록"/>
      <sheetName val="일위대가"/>
      <sheetName val="집계(인입)"/>
      <sheetName val="집계(전등)"/>
      <sheetName val="집계(전열)"/>
      <sheetName val="집계(냉난방)"/>
      <sheetName val="집계(07)"/>
      <sheetName val="집계(간선)"/>
      <sheetName val="산(인입)"/>
      <sheetName val="산(전등)"/>
      <sheetName val="산(전열)"/>
      <sheetName val="산(냉난방)"/>
      <sheetName val="산(간선)"/>
      <sheetName val="산(07)"/>
      <sheetName val="불입금"/>
      <sheetName val="단가대비표"/>
      <sheetName val="불입금(1)"/>
      <sheetName val="차단기크기"/>
      <sheetName val="시중노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1">
          <cell r="A1" t="str">
            <v>공종</v>
          </cell>
        </row>
        <row r="2">
          <cell r="A2" t="str">
            <v>배전전공</v>
          </cell>
        </row>
        <row r="3">
          <cell r="A3" t="str">
            <v>배전활선전공</v>
          </cell>
        </row>
        <row r="4">
          <cell r="A4" t="str">
            <v>플랜트전공</v>
          </cell>
        </row>
        <row r="5">
          <cell r="A5" t="str">
            <v>내선전공</v>
          </cell>
        </row>
        <row r="6">
          <cell r="A6" t="str">
            <v>특고압케이블공</v>
          </cell>
        </row>
        <row r="7">
          <cell r="A7" t="str">
            <v>고압케이블공</v>
          </cell>
        </row>
        <row r="8">
          <cell r="A8" t="str">
            <v>저압케이블공</v>
          </cell>
        </row>
        <row r="9">
          <cell r="A9" t="str">
            <v>철도신호공</v>
          </cell>
        </row>
        <row r="10">
          <cell r="A10" t="str">
            <v>계장공</v>
          </cell>
        </row>
        <row r="11">
          <cell r="A11" t="str">
            <v>통신외선공</v>
          </cell>
        </row>
        <row r="12">
          <cell r="A12" t="str">
            <v>통신설비공</v>
          </cell>
        </row>
        <row r="13">
          <cell r="A13" t="str">
            <v>통신내선공</v>
          </cell>
        </row>
        <row r="14">
          <cell r="A14" t="str">
            <v>통신케이블공</v>
          </cell>
        </row>
        <row r="15">
          <cell r="A15" t="str">
            <v>무선안테나공</v>
          </cell>
        </row>
        <row r="16">
          <cell r="A16" t="str">
            <v>특별인부</v>
          </cell>
        </row>
        <row r="17">
          <cell r="A17" t="str">
            <v>보통인부</v>
          </cell>
        </row>
        <row r="18">
          <cell r="A18" t="str">
            <v>통신산업기사</v>
          </cell>
        </row>
        <row r="19">
          <cell r="A19" t="str">
            <v>H/W설치사</v>
          </cell>
        </row>
        <row r="20">
          <cell r="A20" t="str">
            <v>H/W시험사</v>
          </cell>
        </row>
        <row r="21">
          <cell r="A21" t="str">
            <v>S/W시험사</v>
          </cell>
        </row>
        <row r="22">
          <cell r="A22" t="str">
            <v>비계공</v>
          </cell>
        </row>
        <row r="23">
          <cell r="A23" t="str">
            <v>미장공</v>
          </cell>
        </row>
        <row r="24">
          <cell r="A24" t="str">
            <v>배관공</v>
          </cell>
        </row>
        <row r="25">
          <cell r="A25" t="str">
            <v>콘크리트공</v>
          </cell>
        </row>
        <row r="26">
          <cell r="A26" t="str">
            <v>할석공</v>
          </cell>
        </row>
        <row r="27">
          <cell r="A27" t="str">
            <v>형틀목공</v>
          </cell>
        </row>
        <row r="28">
          <cell r="A28" t="str">
            <v>철근공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-1"/>
      <sheetName val="원가계산서(미래강의실)"/>
      <sheetName val="공종별집계표(미래강의실)"/>
      <sheetName val="공종별내역서(미래강의실)"/>
      <sheetName val="표지-2"/>
      <sheetName val="일위대가목록"/>
      <sheetName val="일위대가"/>
      <sheetName val="중기단가목록"/>
      <sheetName val="중기단가산출서"/>
      <sheetName val="표지-3"/>
      <sheetName val="단가대비표"/>
      <sheetName val="표지-4"/>
      <sheetName val="수량산출서(미래강의실)"/>
      <sheetName val=" 공사설정 "/>
    </sheetNames>
    <sheetDataSet>
      <sheetData sheetId="0"/>
      <sheetData sheetId="1"/>
      <sheetData sheetId="2"/>
      <sheetData sheetId="3"/>
      <sheetData sheetId="4"/>
      <sheetData sheetId="5">
        <row r="4">
          <cell r="M4">
            <v>0</v>
          </cell>
        </row>
        <row r="5">
          <cell r="M5">
            <v>0</v>
          </cell>
        </row>
        <row r="18">
          <cell r="E18">
            <v>0</v>
          </cell>
        </row>
        <row r="19">
          <cell r="M19">
            <v>0</v>
          </cell>
        </row>
        <row r="22">
          <cell r="E22">
            <v>0</v>
          </cell>
        </row>
        <row r="23">
          <cell r="M23">
            <v>0</v>
          </cell>
        </row>
        <row r="24">
          <cell r="M24">
            <v>0</v>
          </cell>
        </row>
        <row r="25">
          <cell r="M25">
            <v>0</v>
          </cell>
        </row>
        <row r="29">
          <cell r="M29">
            <v>0</v>
          </cell>
        </row>
        <row r="31">
          <cell r="M31">
            <v>0</v>
          </cell>
        </row>
      </sheetData>
      <sheetData sheetId="6"/>
      <sheetData sheetId="7">
        <row r="4">
          <cell r="F4">
            <v>0</v>
          </cell>
        </row>
      </sheetData>
      <sheetData sheetId="8"/>
      <sheetData sheetId="9"/>
      <sheetData sheetId="10">
        <row r="9">
          <cell r="Q9">
            <v>0</v>
          </cell>
          <cell r="W9">
            <v>0</v>
          </cell>
        </row>
        <row r="15">
          <cell r="Q15">
            <v>0</v>
          </cell>
          <cell r="W15">
            <v>0</v>
          </cell>
        </row>
        <row r="31">
          <cell r="Q31">
            <v>0</v>
          </cell>
          <cell r="W31">
            <v>0</v>
          </cell>
        </row>
        <row r="32">
          <cell r="Q32">
            <v>0</v>
          </cell>
          <cell r="W32">
            <v>0</v>
          </cell>
        </row>
        <row r="33">
          <cell r="Q33">
            <v>0</v>
          </cell>
          <cell r="W33">
            <v>0</v>
          </cell>
        </row>
        <row r="34">
          <cell r="Q34">
            <v>0</v>
          </cell>
          <cell r="W34">
            <v>0</v>
          </cell>
        </row>
        <row r="35">
          <cell r="Q35">
            <v>0</v>
          </cell>
          <cell r="W35">
            <v>0</v>
          </cell>
        </row>
        <row r="36">
          <cell r="Q36">
            <v>0</v>
          </cell>
          <cell r="W36">
            <v>0</v>
          </cell>
        </row>
        <row r="37">
          <cell r="Q37">
            <v>0</v>
          </cell>
          <cell r="W37">
            <v>0</v>
          </cell>
        </row>
        <row r="38">
          <cell r="Q38">
            <v>0</v>
          </cell>
          <cell r="W38">
            <v>0</v>
          </cell>
        </row>
        <row r="39">
          <cell r="Q39">
            <v>0</v>
          </cell>
          <cell r="W39">
            <v>0</v>
          </cell>
        </row>
        <row r="40">
          <cell r="Q40">
            <v>0</v>
          </cell>
          <cell r="W40">
            <v>0</v>
          </cell>
        </row>
        <row r="41">
          <cell r="Q41">
            <v>0</v>
          </cell>
          <cell r="W41">
            <v>0</v>
          </cell>
        </row>
        <row r="42">
          <cell r="Q42">
            <v>0</v>
          </cell>
          <cell r="W42">
            <v>0</v>
          </cell>
        </row>
        <row r="43">
          <cell r="Q43">
            <v>0</v>
          </cell>
          <cell r="W43">
            <v>0</v>
          </cell>
        </row>
        <row r="55">
          <cell r="Q55">
            <v>0</v>
          </cell>
          <cell r="W55">
            <v>0</v>
          </cell>
        </row>
        <row r="56">
          <cell r="Q56">
            <v>0</v>
          </cell>
          <cell r="W56">
            <v>0</v>
          </cell>
        </row>
        <row r="67">
          <cell r="O67">
            <v>0</v>
          </cell>
          <cell r="Q67">
            <v>0</v>
          </cell>
        </row>
        <row r="68">
          <cell r="O68">
            <v>0</v>
          </cell>
          <cell r="Q68">
            <v>0</v>
          </cell>
        </row>
        <row r="69">
          <cell r="O69">
            <v>0</v>
          </cell>
          <cell r="Q69">
            <v>0</v>
          </cell>
        </row>
        <row r="70">
          <cell r="O70">
            <v>0</v>
          </cell>
          <cell r="Q70">
            <v>0</v>
          </cell>
        </row>
        <row r="71">
          <cell r="O71">
            <v>0</v>
          </cell>
          <cell r="Q71">
            <v>0</v>
          </cell>
        </row>
        <row r="72">
          <cell r="O72">
            <v>0</v>
          </cell>
          <cell r="Q72">
            <v>0</v>
          </cell>
        </row>
        <row r="73">
          <cell r="O73">
            <v>0</v>
          </cell>
          <cell r="Q73">
            <v>0</v>
          </cell>
        </row>
        <row r="74">
          <cell r="O74">
            <v>0</v>
          </cell>
          <cell r="Q74">
            <v>0</v>
          </cell>
        </row>
        <row r="75">
          <cell r="O75">
            <v>0</v>
          </cell>
          <cell r="Q75">
            <v>0</v>
          </cell>
        </row>
        <row r="76">
          <cell r="O76">
            <v>0</v>
          </cell>
          <cell r="Q76">
            <v>0</v>
          </cell>
        </row>
        <row r="77">
          <cell r="Q77">
            <v>0</v>
          </cell>
          <cell r="W77">
            <v>0</v>
          </cell>
        </row>
      </sheetData>
      <sheetData sheetId="11"/>
      <sheetData sheetId="12">
        <row r="9">
          <cell r="F9">
            <v>5</v>
          </cell>
        </row>
        <row r="14">
          <cell r="F14">
            <v>957.5</v>
          </cell>
        </row>
        <row r="21">
          <cell r="F21">
            <v>38.9</v>
          </cell>
        </row>
        <row r="27">
          <cell r="F27">
            <v>14.9</v>
          </cell>
        </row>
        <row r="40">
          <cell r="F40">
            <v>1091.3</v>
          </cell>
        </row>
        <row r="61">
          <cell r="F61">
            <v>864.7</v>
          </cell>
        </row>
        <row r="67">
          <cell r="F67">
            <v>71.8</v>
          </cell>
        </row>
        <row r="72">
          <cell r="F72">
            <v>61.9</v>
          </cell>
        </row>
        <row r="78">
          <cell r="F78">
            <v>531</v>
          </cell>
        </row>
        <row r="84">
          <cell r="F84">
            <v>411.4</v>
          </cell>
        </row>
        <row r="98">
          <cell r="F98">
            <v>501.1</v>
          </cell>
        </row>
        <row r="104">
          <cell r="F104">
            <v>8.3000000000000007</v>
          </cell>
        </row>
        <row r="109">
          <cell r="F109">
            <v>56.3</v>
          </cell>
        </row>
        <row r="114">
          <cell r="F114">
            <v>87.8</v>
          </cell>
        </row>
        <row r="121">
          <cell r="F121">
            <v>80.5</v>
          </cell>
        </row>
        <row r="126">
          <cell r="F126">
            <v>4</v>
          </cell>
        </row>
        <row r="131">
          <cell r="F131">
            <v>4</v>
          </cell>
        </row>
        <row r="137">
          <cell r="F137">
            <v>8</v>
          </cell>
        </row>
        <row r="142">
          <cell r="F142">
            <v>1</v>
          </cell>
        </row>
        <row r="147">
          <cell r="F147">
            <v>3</v>
          </cell>
        </row>
        <row r="152">
          <cell r="F152">
            <v>8.1</v>
          </cell>
        </row>
        <row r="157">
          <cell r="F157">
            <v>1</v>
          </cell>
        </row>
        <row r="163">
          <cell r="F163">
            <v>8</v>
          </cell>
        </row>
        <row r="167">
          <cell r="F167">
            <v>8</v>
          </cell>
        </row>
        <row r="171">
          <cell r="F171">
            <v>1</v>
          </cell>
        </row>
        <row r="175">
          <cell r="F175">
            <v>1</v>
          </cell>
        </row>
        <row r="179">
          <cell r="F179">
            <v>3</v>
          </cell>
        </row>
        <row r="188">
          <cell r="F188">
            <v>114.9</v>
          </cell>
        </row>
        <row r="194">
          <cell r="F194">
            <v>38.9</v>
          </cell>
        </row>
        <row r="202">
          <cell r="F202">
            <v>58</v>
          </cell>
        </row>
        <row r="206">
          <cell r="F206">
            <v>38.6</v>
          </cell>
        </row>
        <row r="210">
          <cell r="F210">
            <v>57.4</v>
          </cell>
        </row>
        <row r="214">
          <cell r="F214">
            <v>113.8</v>
          </cell>
        </row>
        <row r="222">
          <cell r="F222">
            <v>28.1</v>
          </cell>
        </row>
        <row r="227">
          <cell r="F227">
            <v>373.5</v>
          </cell>
        </row>
        <row r="233">
          <cell r="F233">
            <v>411.4</v>
          </cell>
        </row>
        <row r="238">
          <cell r="F238">
            <v>71.8</v>
          </cell>
        </row>
        <row r="244">
          <cell r="F244">
            <v>6.6</v>
          </cell>
        </row>
        <row r="270">
          <cell r="F270">
            <v>15.5</v>
          </cell>
        </row>
        <row r="279">
          <cell r="F279">
            <v>87.3</v>
          </cell>
        </row>
        <row r="294">
          <cell r="F294">
            <v>126.2</v>
          </cell>
        </row>
        <row r="303">
          <cell r="F303">
            <v>34.9</v>
          </cell>
        </row>
        <row r="309">
          <cell r="F309">
            <v>38.9</v>
          </cell>
        </row>
        <row r="319">
          <cell r="F319">
            <v>66.2</v>
          </cell>
        </row>
        <row r="329">
          <cell r="F329">
            <v>221.1</v>
          </cell>
        </row>
        <row r="336">
          <cell r="F336">
            <v>61.6</v>
          </cell>
        </row>
        <row r="354">
          <cell r="F354">
            <v>342.7</v>
          </cell>
        </row>
        <row r="365">
          <cell r="F365">
            <v>80.2</v>
          </cell>
        </row>
        <row r="376">
          <cell r="F376">
            <v>363.6</v>
          </cell>
        </row>
        <row r="380">
          <cell r="F380">
            <v>-685.4</v>
          </cell>
        </row>
        <row r="388">
          <cell r="F388">
            <v>-386</v>
          </cell>
        </row>
        <row r="393">
          <cell r="F393">
            <v>32.6</v>
          </cell>
        </row>
        <row r="398">
          <cell r="F398">
            <v>2.6</v>
          </cell>
        </row>
        <row r="410">
          <cell r="F410">
            <v>46.9</v>
          </cell>
        </row>
        <row r="416">
          <cell r="F416">
            <v>0.5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30*100@1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7F2E2-1408-4476-A122-D4FC6110F392}">
  <sheetPr>
    <tabColor rgb="FF00B050"/>
  </sheetPr>
  <dimension ref="A1:V19"/>
  <sheetViews>
    <sheetView tabSelected="1" view="pageBreakPreview" zoomScaleNormal="100" zoomScaleSheetLayoutView="100" workbookViewId="0">
      <selection activeCell="A7" sqref="A7:M7"/>
    </sheetView>
  </sheetViews>
  <sheetFormatPr defaultRowHeight="16.5" x14ac:dyDescent="0.3"/>
  <cols>
    <col min="1" max="13" width="8.625" customWidth="1"/>
    <col min="14" max="14" width="5.625" customWidth="1"/>
    <col min="15" max="16" width="0.875" customWidth="1"/>
    <col min="17" max="23" width="0" hidden="1" customWidth="1"/>
  </cols>
  <sheetData>
    <row r="1" spans="1:22" s="1" customFormat="1" ht="9.9499999999999993" customHeight="1" x14ac:dyDescent="0.3"/>
    <row r="2" spans="1:22" s="2" customFormat="1" ht="24.95" customHeight="1" x14ac:dyDescent="0.3"/>
    <row r="3" spans="1:22" s="2" customFormat="1" ht="24.95" customHeight="1" x14ac:dyDescent="0.3"/>
    <row r="4" spans="1:22" s="2" customFormat="1" ht="65.099999999999994" customHeight="1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3"/>
      <c r="O4" s="4"/>
      <c r="P4" s="4"/>
    </row>
    <row r="5" spans="1:22" s="2" customFormat="1" ht="30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6"/>
    </row>
    <row r="6" spans="1:22" s="2" customFormat="1" ht="30" customHeight="1" x14ac:dyDescent="0.3">
      <c r="A6" s="64" t="str">
        <f>"공사명 : "&amp;R6</f>
        <v>공사명 : 미래강의실 환경구축 및 러닝커머스 환경 개선사업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  <c r="O6" s="8"/>
      <c r="P6" s="9"/>
      <c r="Q6" s="10"/>
      <c r="R6" s="10" t="s">
        <v>1</v>
      </c>
      <c r="S6" s="10"/>
      <c r="T6" s="10"/>
      <c r="U6" s="10"/>
      <c r="V6" s="11"/>
    </row>
    <row r="7" spans="1:22" s="2" customFormat="1" ht="30" customHeight="1" x14ac:dyDescent="0.3">
      <c r="A7" s="64" t="str">
        <f>S7</f>
        <v>(건축공사)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7"/>
      <c r="O7" s="8"/>
      <c r="P7" s="9"/>
      <c r="Q7" s="10"/>
      <c r="R7" s="10" t="s">
        <v>2</v>
      </c>
      <c r="S7" s="10" t="str">
        <f>"("&amp;R7&amp;"공사)"</f>
        <v>(건축공사)</v>
      </c>
      <c r="T7" s="10"/>
      <c r="U7" s="10"/>
      <c r="V7" s="11"/>
    </row>
    <row r="8" spans="1:22" s="2" customFormat="1" ht="24.95" customHeight="1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O8" s="8"/>
      <c r="P8" s="9"/>
    </row>
    <row r="9" spans="1:22" s="2" customFormat="1" ht="24.95" customHeight="1" x14ac:dyDescent="0.3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O9" s="8"/>
      <c r="P9" s="9"/>
    </row>
    <row r="10" spans="1:22" s="2" customFormat="1" ht="24.95" customHeight="1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O10" s="8"/>
      <c r="P10" s="9"/>
    </row>
    <row r="11" spans="1:22" s="2" customFormat="1" ht="24.95" customHeight="1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O11" s="8"/>
      <c r="P11" s="9"/>
    </row>
    <row r="12" spans="1:22" s="2" customFormat="1" ht="24.95" customHeight="1" x14ac:dyDescent="0.3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O12" s="8"/>
      <c r="P12" s="9"/>
    </row>
    <row r="13" spans="1:22" s="2" customFormat="1" ht="24.95" customHeight="1" x14ac:dyDescent="0.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O13" s="8"/>
      <c r="P13" s="9"/>
    </row>
    <row r="14" spans="1:22" s="2" customFormat="1" ht="24.95" customHeight="1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O14" s="8"/>
      <c r="P14" s="9"/>
    </row>
    <row r="15" spans="1:22" s="2" customFormat="1" ht="24.95" customHeight="1" x14ac:dyDescent="0.3">
      <c r="A15" s="65" t="s">
        <v>3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8"/>
      <c r="P15" s="9"/>
    </row>
    <row r="16" spans="1:22" s="2" customFormat="1" ht="24.95" customHeight="1" x14ac:dyDescent="0.3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8"/>
      <c r="P16" s="9"/>
    </row>
    <row r="17" s="2" customFormat="1" ht="24.95" customHeight="1" x14ac:dyDescent="0.3"/>
    <row r="18" s="2" customFormat="1" ht="24.95" customHeight="1" x14ac:dyDescent="0.3"/>
    <row r="19" s="1" customFormat="1" ht="9.9499999999999993" customHeight="1" x14ac:dyDescent="0.3"/>
  </sheetData>
  <mergeCells count="4">
    <mergeCell ref="A4:M4"/>
    <mergeCell ref="A6:M6"/>
    <mergeCell ref="A7:M7"/>
    <mergeCell ref="A15:N16"/>
  </mergeCells>
  <phoneticPr fontId="2" type="noConversion"/>
  <printOptions verticalCentered="1"/>
  <pageMargins left="1.1811023622047245" right="0.59055118110236227" top="0.78740157480314965" bottom="0.78740157480314965" header="0.59055118110236227" footer="0.59055118110236227"/>
  <pageSetup paperSize="9" scale="95" orientation="landscape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6A4BA-CA1F-4B7A-B215-00096DCC41F6}">
  <sheetPr>
    <tabColor rgb="FFC00000"/>
  </sheetPr>
  <dimension ref="A1:N37"/>
  <sheetViews>
    <sheetView view="pageBreakPreview" zoomScaleSheetLayoutView="100" workbookViewId="0">
      <pane xSplit="3" ySplit="3" topLeftCell="D4" activePane="bottomRight" state="frozen"/>
      <selection activeCell="U10" sqref="U10"/>
      <selection pane="topRight" activeCell="U10" sqref="U10"/>
      <selection pane="bottomLeft" activeCell="U10" sqref="U10"/>
      <selection pane="bottomRight" activeCell="E19" sqref="E19"/>
    </sheetView>
  </sheetViews>
  <sheetFormatPr defaultRowHeight="13.5" x14ac:dyDescent="0.15"/>
  <cols>
    <col min="1" max="2" width="5.625" style="13" customWidth="1"/>
    <col min="3" max="5" width="36.625" style="13" customWidth="1"/>
    <col min="6" max="6" width="26.125" style="13" customWidth="1"/>
    <col min="7" max="7" width="4.375" style="13" customWidth="1"/>
    <col min="8" max="8" width="12.625" style="14" customWidth="1"/>
    <col min="9" max="9" width="15" style="14" bestFit="1" customWidth="1"/>
    <col min="10" max="10" width="13.875" style="13" bestFit="1" customWidth="1"/>
    <col min="11" max="11" width="9" style="13"/>
    <col min="12" max="12" width="14.625" style="13" customWidth="1"/>
    <col min="13" max="255" width="9" style="13"/>
    <col min="256" max="257" width="6.25" style="13" customWidth="1"/>
    <col min="258" max="258" width="30.75" style="13" customWidth="1"/>
    <col min="259" max="259" width="24.875" style="13" customWidth="1"/>
    <col min="260" max="260" width="32.25" style="13" customWidth="1"/>
    <col min="261" max="261" width="27.5" style="13" customWidth="1"/>
    <col min="262" max="262" width="4.375" style="13" customWidth="1"/>
    <col min="263" max="263" width="9.375" style="13" customWidth="1"/>
    <col min="264" max="264" width="15" style="13" bestFit="1" customWidth="1"/>
    <col min="265" max="265" width="13.875" style="13" bestFit="1" customWidth="1"/>
    <col min="266" max="266" width="13" style="13" bestFit="1" customWidth="1"/>
    <col min="267" max="511" width="9" style="13"/>
    <col min="512" max="513" width="6.25" style="13" customWidth="1"/>
    <col min="514" max="514" width="30.75" style="13" customWidth="1"/>
    <col min="515" max="515" width="24.875" style="13" customWidth="1"/>
    <col min="516" max="516" width="32.25" style="13" customWidth="1"/>
    <col min="517" max="517" width="27.5" style="13" customWidth="1"/>
    <col min="518" max="518" width="4.375" style="13" customWidth="1"/>
    <col min="519" max="519" width="9.375" style="13" customWidth="1"/>
    <col min="520" max="520" width="15" style="13" bestFit="1" customWidth="1"/>
    <col min="521" max="521" width="13.875" style="13" bestFit="1" customWidth="1"/>
    <col min="522" max="522" width="13" style="13" bestFit="1" customWidth="1"/>
    <col min="523" max="767" width="9" style="13"/>
    <col min="768" max="769" width="6.25" style="13" customWidth="1"/>
    <col min="770" max="770" width="30.75" style="13" customWidth="1"/>
    <col min="771" max="771" width="24.875" style="13" customWidth="1"/>
    <col min="772" max="772" width="32.25" style="13" customWidth="1"/>
    <col min="773" max="773" width="27.5" style="13" customWidth="1"/>
    <col min="774" max="774" width="4.375" style="13" customWidth="1"/>
    <col min="775" max="775" width="9.375" style="13" customWidth="1"/>
    <col min="776" max="776" width="15" style="13" bestFit="1" customWidth="1"/>
    <col min="777" max="777" width="13.875" style="13" bestFit="1" customWidth="1"/>
    <col min="778" max="778" width="13" style="13" bestFit="1" customWidth="1"/>
    <col min="779" max="1023" width="9" style="13"/>
    <col min="1024" max="1025" width="6.25" style="13" customWidth="1"/>
    <col min="1026" max="1026" width="30.75" style="13" customWidth="1"/>
    <col min="1027" max="1027" width="24.875" style="13" customWidth="1"/>
    <col min="1028" max="1028" width="32.25" style="13" customWidth="1"/>
    <col min="1029" max="1029" width="27.5" style="13" customWidth="1"/>
    <col min="1030" max="1030" width="4.375" style="13" customWidth="1"/>
    <col min="1031" max="1031" width="9.375" style="13" customWidth="1"/>
    <col min="1032" max="1032" width="15" style="13" bestFit="1" customWidth="1"/>
    <col min="1033" max="1033" width="13.875" style="13" bestFit="1" customWidth="1"/>
    <col min="1034" max="1034" width="13" style="13" bestFit="1" customWidth="1"/>
    <col min="1035" max="1279" width="9" style="13"/>
    <col min="1280" max="1281" width="6.25" style="13" customWidth="1"/>
    <col min="1282" max="1282" width="30.75" style="13" customWidth="1"/>
    <col min="1283" max="1283" width="24.875" style="13" customWidth="1"/>
    <col min="1284" max="1284" width="32.25" style="13" customWidth="1"/>
    <col min="1285" max="1285" width="27.5" style="13" customWidth="1"/>
    <col min="1286" max="1286" width="4.375" style="13" customWidth="1"/>
    <col min="1287" max="1287" width="9.375" style="13" customWidth="1"/>
    <col min="1288" max="1288" width="15" style="13" bestFit="1" customWidth="1"/>
    <col min="1289" max="1289" width="13.875" style="13" bestFit="1" customWidth="1"/>
    <col min="1290" max="1290" width="13" style="13" bestFit="1" customWidth="1"/>
    <col min="1291" max="1535" width="9" style="13"/>
    <col min="1536" max="1537" width="6.25" style="13" customWidth="1"/>
    <col min="1538" max="1538" width="30.75" style="13" customWidth="1"/>
    <col min="1539" max="1539" width="24.875" style="13" customWidth="1"/>
    <col min="1540" max="1540" width="32.25" style="13" customWidth="1"/>
    <col min="1541" max="1541" width="27.5" style="13" customWidth="1"/>
    <col min="1542" max="1542" width="4.375" style="13" customWidth="1"/>
    <col min="1543" max="1543" width="9.375" style="13" customWidth="1"/>
    <col min="1544" max="1544" width="15" style="13" bestFit="1" customWidth="1"/>
    <col min="1545" max="1545" width="13.875" style="13" bestFit="1" customWidth="1"/>
    <col min="1546" max="1546" width="13" style="13" bestFit="1" customWidth="1"/>
    <col min="1547" max="1791" width="9" style="13"/>
    <col min="1792" max="1793" width="6.25" style="13" customWidth="1"/>
    <col min="1794" max="1794" width="30.75" style="13" customWidth="1"/>
    <col min="1795" max="1795" width="24.875" style="13" customWidth="1"/>
    <col min="1796" max="1796" width="32.25" style="13" customWidth="1"/>
    <col min="1797" max="1797" width="27.5" style="13" customWidth="1"/>
    <col min="1798" max="1798" width="4.375" style="13" customWidth="1"/>
    <col min="1799" max="1799" width="9.375" style="13" customWidth="1"/>
    <col min="1800" max="1800" width="15" style="13" bestFit="1" customWidth="1"/>
    <col min="1801" max="1801" width="13.875" style="13" bestFit="1" customWidth="1"/>
    <col min="1802" max="1802" width="13" style="13" bestFit="1" customWidth="1"/>
    <col min="1803" max="2047" width="9" style="13"/>
    <col min="2048" max="2049" width="6.25" style="13" customWidth="1"/>
    <col min="2050" max="2050" width="30.75" style="13" customWidth="1"/>
    <col min="2051" max="2051" width="24.875" style="13" customWidth="1"/>
    <col min="2052" max="2052" width="32.25" style="13" customWidth="1"/>
    <col min="2053" max="2053" width="27.5" style="13" customWidth="1"/>
    <col min="2054" max="2054" width="4.375" style="13" customWidth="1"/>
    <col min="2055" max="2055" width="9.375" style="13" customWidth="1"/>
    <col min="2056" max="2056" width="15" style="13" bestFit="1" customWidth="1"/>
    <col min="2057" max="2057" width="13.875" style="13" bestFit="1" customWidth="1"/>
    <col min="2058" max="2058" width="13" style="13" bestFit="1" customWidth="1"/>
    <col min="2059" max="2303" width="9" style="13"/>
    <col min="2304" max="2305" width="6.25" style="13" customWidth="1"/>
    <col min="2306" max="2306" width="30.75" style="13" customWidth="1"/>
    <col min="2307" max="2307" width="24.875" style="13" customWidth="1"/>
    <col min="2308" max="2308" width="32.25" style="13" customWidth="1"/>
    <col min="2309" max="2309" width="27.5" style="13" customWidth="1"/>
    <col min="2310" max="2310" width="4.375" style="13" customWidth="1"/>
    <col min="2311" max="2311" width="9.375" style="13" customWidth="1"/>
    <col min="2312" max="2312" width="15" style="13" bestFit="1" customWidth="1"/>
    <col min="2313" max="2313" width="13.875" style="13" bestFit="1" customWidth="1"/>
    <col min="2314" max="2314" width="13" style="13" bestFit="1" customWidth="1"/>
    <col min="2315" max="2559" width="9" style="13"/>
    <col min="2560" max="2561" width="6.25" style="13" customWidth="1"/>
    <col min="2562" max="2562" width="30.75" style="13" customWidth="1"/>
    <col min="2563" max="2563" width="24.875" style="13" customWidth="1"/>
    <col min="2564" max="2564" width="32.25" style="13" customWidth="1"/>
    <col min="2565" max="2565" width="27.5" style="13" customWidth="1"/>
    <col min="2566" max="2566" width="4.375" style="13" customWidth="1"/>
    <col min="2567" max="2567" width="9.375" style="13" customWidth="1"/>
    <col min="2568" max="2568" width="15" style="13" bestFit="1" customWidth="1"/>
    <col min="2569" max="2569" width="13.875" style="13" bestFit="1" customWidth="1"/>
    <col min="2570" max="2570" width="13" style="13" bestFit="1" customWidth="1"/>
    <col min="2571" max="2815" width="9" style="13"/>
    <col min="2816" max="2817" width="6.25" style="13" customWidth="1"/>
    <col min="2818" max="2818" width="30.75" style="13" customWidth="1"/>
    <col min="2819" max="2819" width="24.875" style="13" customWidth="1"/>
    <col min="2820" max="2820" width="32.25" style="13" customWidth="1"/>
    <col min="2821" max="2821" width="27.5" style="13" customWidth="1"/>
    <col min="2822" max="2822" width="4.375" style="13" customWidth="1"/>
    <col min="2823" max="2823" width="9.375" style="13" customWidth="1"/>
    <col min="2824" max="2824" width="15" style="13" bestFit="1" customWidth="1"/>
    <col min="2825" max="2825" width="13.875" style="13" bestFit="1" customWidth="1"/>
    <col min="2826" max="2826" width="13" style="13" bestFit="1" customWidth="1"/>
    <col min="2827" max="3071" width="9" style="13"/>
    <col min="3072" max="3073" width="6.25" style="13" customWidth="1"/>
    <col min="3074" max="3074" width="30.75" style="13" customWidth="1"/>
    <col min="3075" max="3075" width="24.875" style="13" customWidth="1"/>
    <col min="3076" max="3076" width="32.25" style="13" customWidth="1"/>
    <col min="3077" max="3077" width="27.5" style="13" customWidth="1"/>
    <col min="3078" max="3078" width="4.375" style="13" customWidth="1"/>
    <col min="3079" max="3079" width="9.375" style="13" customWidth="1"/>
    <col min="3080" max="3080" width="15" style="13" bestFit="1" customWidth="1"/>
    <col min="3081" max="3081" width="13.875" style="13" bestFit="1" customWidth="1"/>
    <col min="3082" max="3082" width="13" style="13" bestFit="1" customWidth="1"/>
    <col min="3083" max="3327" width="9" style="13"/>
    <col min="3328" max="3329" width="6.25" style="13" customWidth="1"/>
    <col min="3330" max="3330" width="30.75" style="13" customWidth="1"/>
    <col min="3331" max="3331" width="24.875" style="13" customWidth="1"/>
    <col min="3332" max="3332" width="32.25" style="13" customWidth="1"/>
    <col min="3333" max="3333" width="27.5" style="13" customWidth="1"/>
    <col min="3334" max="3334" width="4.375" style="13" customWidth="1"/>
    <col min="3335" max="3335" width="9.375" style="13" customWidth="1"/>
    <col min="3336" max="3336" width="15" style="13" bestFit="1" customWidth="1"/>
    <col min="3337" max="3337" width="13.875" style="13" bestFit="1" customWidth="1"/>
    <col min="3338" max="3338" width="13" style="13" bestFit="1" customWidth="1"/>
    <col min="3339" max="3583" width="9" style="13"/>
    <col min="3584" max="3585" width="6.25" style="13" customWidth="1"/>
    <col min="3586" max="3586" width="30.75" style="13" customWidth="1"/>
    <col min="3587" max="3587" width="24.875" style="13" customWidth="1"/>
    <col min="3588" max="3588" width="32.25" style="13" customWidth="1"/>
    <col min="3589" max="3589" width="27.5" style="13" customWidth="1"/>
    <col min="3590" max="3590" width="4.375" style="13" customWidth="1"/>
    <col min="3591" max="3591" width="9.375" style="13" customWidth="1"/>
    <col min="3592" max="3592" width="15" style="13" bestFit="1" customWidth="1"/>
    <col min="3593" max="3593" width="13.875" style="13" bestFit="1" customWidth="1"/>
    <col min="3594" max="3594" width="13" style="13" bestFit="1" customWidth="1"/>
    <col min="3595" max="3839" width="9" style="13"/>
    <col min="3840" max="3841" width="6.25" style="13" customWidth="1"/>
    <col min="3842" max="3842" width="30.75" style="13" customWidth="1"/>
    <col min="3843" max="3843" width="24.875" style="13" customWidth="1"/>
    <col min="3844" max="3844" width="32.25" style="13" customWidth="1"/>
    <col min="3845" max="3845" width="27.5" style="13" customWidth="1"/>
    <col min="3846" max="3846" width="4.375" style="13" customWidth="1"/>
    <col min="3847" max="3847" width="9.375" style="13" customWidth="1"/>
    <col min="3848" max="3848" width="15" style="13" bestFit="1" customWidth="1"/>
    <col min="3849" max="3849" width="13.875" style="13" bestFit="1" customWidth="1"/>
    <col min="3850" max="3850" width="13" style="13" bestFit="1" customWidth="1"/>
    <col min="3851" max="4095" width="9" style="13"/>
    <col min="4096" max="4097" width="6.25" style="13" customWidth="1"/>
    <col min="4098" max="4098" width="30.75" style="13" customWidth="1"/>
    <col min="4099" max="4099" width="24.875" style="13" customWidth="1"/>
    <col min="4100" max="4100" width="32.25" style="13" customWidth="1"/>
    <col min="4101" max="4101" width="27.5" style="13" customWidth="1"/>
    <col min="4102" max="4102" width="4.375" style="13" customWidth="1"/>
    <col min="4103" max="4103" width="9.375" style="13" customWidth="1"/>
    <col min="4104" max="4104" width="15" style="13" bestFit="1" customWidth="1"/>
    <col min="4105" max="4105" width="13.875" style="13" bestFit="1" customWidth="1"/>
    <col min="4106" max="4106" width="13" style="13" bestFit="1" customWidth="1"/>
    <col min="4107" max="4351" width="9" style="13"/>
    <col min="4352" max="4353" width="6.25" style="13" customWidth="1"/>
    <col min="4354" max="4354" width="30.75" style="13" customWidth="1"/>
    <col min="4355" max="4355" width="24.875" style="13" customWidth="1"/>
    <col min="4356" max="4356" width="32.25" style="13" customWidth="1"/>
    <col min="4357" max="4357" width="27.5" style="13" customWidth="1"/>
    <col min="4358" max="4358" width="4.375" style="13" customWidth="1"/>
    <col min="4359" max="4359" width="9.375" style="13" customWidth="1"/>
    <col min="4360" max="4360" width="15" style="13" bestFit="1" customWidth="1"/>
    <col min="4361" max="4361" width="13.875" style="13" bestFit="1" customWidth="1"/>
    <col min="4362" max="4362" width="13" style="13" bestFit="1" customWidth="1"/>
    <col min="4363" max="4607" width="9" style="13"/>
    <col min="4608" max="4609" width="6.25" style="13" customWidth="1"/>
    <col min="4610" max="4610" width="30.75" style="13" customWidth="1"/>
    <col min="4611" max="4611" width="24.875" style="13" customWidth="1"/>
    <col min="4612" max="4612" width="32.25" style="13" customWidth="1"/>
    <col min="4613" max="4613" width="27.5" style="13" customWidth="1"/>
    <col min="4614" max="4614" width="4.375" style="13" customWidth="1"/>
    <col min="4615" max="4615" width="9.375" style="13" customWidth="1"/>
    <col min="4616" max="4616" width="15" style="13" bestFit="1" customWidth="1"/>
    <col min="4617" max="4617" width="13.875" style="13" bestFit="1" customWidth="1"/>
    <col min="4618" max="4618" width="13" style="13" bestFit="1" customWidth="1"/>
    <col min="4619" max="4863" width="9" style="13"/>
    <col min="4864" max="4865" width="6.25" style="13" customWidth="1"/>
    <col min="4866" max="4866" width="30.75" style="13" customWidth="1"/>
    <col min="4867" max="4867" width="24.875" style="13" customWidth="1"/>
    <col min="4868" max="4868" width="32.25" style="13" customWidth="1"/>
    <col min="4869" max="4869" width="27.5" style="13" customWidth="1"/>
    <col min="4870" max="4870" width="4.375" style="13" customWidth="1"/>
    <col min="4871" max="4871" width="9.375" style="13" customWidth="1"/>
    <col min="4872" max="4872" width="15" style="13" bestFit="1" customWidth="1"/>
    <col min="4873" max="4873" width="13.875" style="13" bestFit="1" customWidth="1"/>
    <col min="4874" max="4874" width="13" style="13" bestFit="1" customWidth="1"/>
    <col min="4875" max="5119" width="9" style="13"/>
    <col min="5120" max="5121" width="6.25" style="13" customWidth="1"/>
    <col min="5122" max="5122" width="30.75" style="13" customWidth="1"/>
    <col min="5123" max="5123" width="24.875" style="13" customWidth="1"/>
    <col min="5124" max="5124" width="32.25" style="13" customWidth="1"/>
    <col min="5125" max="5125" width="27.5" style="13" customWidth="1"/>
    <col min="5126" max="5126" width="4.375" style="13" customWidth="1"/>
    <col min="5127" max="5127" width="9.375" style="13" customWidth="1"/>
    <col min="5128" max="5128" width="15" style="13" bestFit="1" customWidth="1"/>
    <col min="5129" max="5129" width="13.875" style="13" bestFit="1" customWidth="1"/>
    <col min="5130" max="5130" width="13" style="13" bestFit="1" customWidth="1"/>
    <col min="5131" max="5375" width="9" style="13"/>
    <col min="5376" max="5377" width="6.25" style="13" customWidth="1"/>
    <col min="5378" max="5378" width="30.75" style="13" customWidth="1"/>
    <col min="5379" max="5379" width="24.875" style="13" customWidth="1"/>
    <col min="5380" max="5380" width="32.25" style="13" customWidth="1"/>
    <col min="5381" max="5381" width="27.5" style="13" customWidth="1"/>
    <col min="5382" max="5382" width="4.375" style="13" customWidth="1"/>
    <col min="5383" max="5383" width="9.375" style="13" customWidth="1"/>
    <col min="5384" max="5384" width="15" style="13" bestFit="1" customWidth="1"/>
    <col min="5385" max="5385" width="13.875" style="13" bestFit="1" customWidth="1"/>
    <col min="5386" max="5386" width="13" style="13" bestFit="1" customWidth="1"/>
    <col min="5387" max="5631" width="9" style="13"/>
    <col min="5632" max="5633" width="6.25" style="13" customWidth="1"/>
    <col min="5634" max="5634" width="30.75" style="13" customWidth="1"/>
    <col min="5635" max="5635" width="24.875" style="13" customWidth="1"/>
    <col min="5636" max="5636" width="32.25" style="13" customWidth="1"/>
    <col min="5637" max="5637" width="27.5" style="13" customWidth="1"/>
    <col min="5638" max="5638" width="4.375" style="13" customWidth="1"/>
    <col min="5639" max="5639" width="9.375" style="13" customWidth="1"/>
    <col min="5640" max="5640" width="15" style="13" bestFit="1" customWidth="1"/>
    <col min="5641" max="5641" width="13.875" style="13" bestFit="1" customWidth="1"/>
    <col min="5642" max="5642" width="13" style="13" bestFit="1" customWidth="1"/>
    <col min="5643" max="5887" width="9" style="13"/>
    <col min="5888" max="5889" width="6.25" style="13" customWidth="1"/>
    <col min="5890" max="5890" width="30.75" style="13" customWidth="1"/>
    <col min="5891" max="5891" width="24.875" style="13" customWidth="1"/>
    <col min="5892" max="5892" width="32.25" style="13" customWidth="1"/>
    <col min="5893" max="5893" width="27.5" style="13" customWidth="1"/>
    <col min="5894" max="5894" width="4.375" style="13" customWidth="1"/>
    <col min="5895" max="5895" width="9.375" style="13" customWidth="1"/>
    <col min="5896" max="5896" width="15" style="13" bestFit="1" customWidth="1"/>
    <col min="5897" max="5897" width="13.875" style="13" bestFit="1" customWidth="1"/>
    <col min="5898" max="5898" width="13" style="13" bestFit="1" customWidth="1"/>
    <col min="5899" max="6143" width="9" style="13"/>
    <col min="6144" max="6145" width="6.25" style="13" customWidth="1"/>
    <col min="6146" max="6146" width="30.75" style="13" customWidth="1"/>
    <col min="6147" max="6147" width="24.875" style="13" customWidth="1"/>
    <col min="6148" max="6148" width="32.25" style="13" customWidth="1"/>
    <col min="6149" max="6149" width="27.5" style="13" customWidth="1"/>
    <col min="6150" max="6150" width="4.375" style="13" customWidth="1"/>
    <col min="6151" max="6151" width="9.375" style="13" customWidth="1"/>
    <col min="6152" max="6152" width="15" style="13" bestFit="1" customWidth="1"/>
    <col min="6153" max="6153" width="13.875" style="13" bestFit="1" customWidth="1"/>
    <col min="6154" max="6154" width="13" style="13" bestFit="1" customWidth="1"/>
    <col min="6155" max="6399" width="9" style="13"/>
    <col min="6400" max="6401" width="6.25" style="13" customWidth="1"/>
    <col min="6402" max="6402" width="30.75" style="13" customWidth="1"/>
    <col min="6403" max="6403" width="24.875" style="13" customWidth="1"/>
    <col min="6404" max="6404" width="32.25" style="13" customWidth="1"/>
    <col min="6405" max="6405" width="27.5" style="13" customWidth="1"/>
    <col min="6406" max="6406" width="4.375" style="13" customWidth="1"/>
    <col min="6407" max="6407" width="9.375" style="13" customWidth="1"/>
    <col min="6408" max="6408" width="15" style="13" bestFit="1" customWidth="1"/>
    <col min="6409" max="6409" width="13.875" style="13" bestFit="1" customWidth="1"/>
    <col min="6410" max="6410" width="13" style="13" bestFit="1" customWidth="1"/>
    <col min="6411" max="6655" width="9" style="13"/>
    <col min="6656" max="6657" width="6.25" style="13" customWidth="1"/>
    <col min="6658" max="6658" width="30.75" style="13" customWidth="1"/>
    <col min="6659" max="6659" width="24.875" style="13" customWidth="1"/>
    <col min="6660" max="6660" width="32.25" style="13" customWidth="1"/>
    <col min="6661" max="6661" width="27.5" style="13" customWidth="1"/>
    <col min="6662" max="6662" width="4.375" style="13" customWidth="1"/>
    <col min="6663" max="6663" width="9.375" style="13" customWidth="1"/>
    <col min="6664" max="6664" width="15" style="13" bestFit="1" customWidth="1"/>
    <col min="6665" max="6665" width="13.875" style="13" bestFit="1" customWidth="1"/>
    <col min="6666" max="6666" width="13" style="13" bestFit="1" customWidth="1"/>
    <col min="6667" max="6911" width="9" style="13"/>
    <col min="6912" max="6913" width="6.25" style="13" customWidth="1"/>
    <col min="6914" max="6914" width="30.75" style="13" customWidth="1"/>
    <col min="6915" max="6915" width="24.875" style="13" customWidth="1"/>
    <col min="6916" max="6916" width="32.25" style="13" customWidth="1"/>
    <col min="6917" max="6917" width="27.5" style="13" customWidth="1"/>
    <col min="6918" max="6918" width="4.375" style="13" customWidth="1"/>
    <col min="6919" max="6919" width="9.375" style="13" customWidth="1"/>
    <col min="6920" max="6920" width="15" style="13" bestFit="1" customWidth="1"/>
    <col min="6921" max="6921" width="13.875" style="13" bestFit="1" customWidth="1"/>
    <col min="6922" max="6922" width="13" style="13" bestFit="1" customWidth="1"/>
    <col min="6923" max="7167" width="9" style="13"/>
    <col min="7168" max="7169" width="6.25" style="13" customWidth="1"/>
    <col min="7170" max="7170" width="30.75" style="13" customWidth="1"/>
    <col min="7171" max="7171" width="24.875" style="13" customWidth="1"/>
    <col min="7172" max="7172" width="32.25" style="13" customWidth="1"/>
    <col min="7173" max="7173" width="27.5" style="13" customWidth="1"/>
    <col min="7174" max="7174" width="4.375" style="13" customWidth="1"/>
    <col min="7175" max="7175" width="9.375" style="13" customWidth="1"/>
    <col min="7176" max="7176" width="15" style="13" bestFit="1" customWidth="1"/>
    <col min="7177" max="7177" width="13.875" style="13" bestFit="1" customWidth="1"/>
    <col min="7178" max="7178" width="13" style="13" bestFit="1" customWidth="1"/>
    <col min="7179" max="7423" width="9" style="13"/>
    <col min="7424" max="7425" width="6.25" style="13" customWidth="1"/>
    <col min="7426" max="7426" width="30.75" style="13" customWidth="1"/>
    <col min="7427" max="7427" width="24.875" style="13" customWidth="1"/>
    <col min="7428" max="7428" width="32.25" style="13" customWidth="1"/>
    <col min="7429" max="7429" width="27.5" style="13" customWidth="1"/>
    <col min="7430" max="7430" width="4.375" style="13" customWidth="1"/>
    <col min="7431" max="7431" width="9.375" style="13" customWidth="1"/>
    <col min="7432" max="7432" width="15" style="13" bestFit="1" customWidth="1"/>
    <col min="7433" max="7433" width="13.875" style="13" bestFit="1" customWidth="1"/>
    <col min="7434" max="7434" width="13" style="13" bestFit="1" customWidth="1"/>
    <col min="7435" max="7679" width="9" style="13"/>
    <col min="7680" max="7681" width="6.25" style="13" customWidth="1"/>
    <col min="7682" max="7682" width="30.75" style="13" customWidth="1"/>
    <col min="7683" max="7683" width="24.875" style="13" customWidth="1"/>
    <col min="7684" max="7684" width="32.25" style="13" customWidth="1"/>
    <col min="7685" max="7685" width="27.5" style="13" customWidth="1"/>
    <col min="7686" max="7686" width="4.375" style="13" customWidth="1"/>
    <col min="7687" max="7687" width="9.375" style="13" customWidth="1"/>
    <col min="7688" max="7688" width="15" style="13" bestFit="1" customWidth="1"/>
    <col min="7689" max="7689" width="13.875" style="13" bestFit="1" customWidth="1"/>
    <col min="7690" max="7690" width="13" style="13" bestFit="1" customWidth="1"/>
    <col min="7691" max="7935" width="9" style="13"/>
    <col min="7936" max="7937" width="6.25" style="13" customWidth="1"/>
    <col min="7938" max="7938" width="30.75" style="13" customWidth="1"/>
    <col min="7939" max="7939" width="24.875" style="13" customWidth="1"/>
    <col min="7940" max="7940" width="32.25" style="13" customWidth="1"/>
    <col min="7941" max="7941" width="27.5" style="13" customWidth="1"/>
    <col min="7942" max="7942" width="4.375" style="13" customWidth="1"/>
    <col min="7943" max="7943" width="9.375" style="13" customWidth="1"/>
    <col min="7944" max="7944" width="15" style="13" bestFit="1" customWidth="1"/>
    <col min="7945" max="7945" width="13.875" style="13" bestFit="1" customWidth="1"/>
    <col min="7946" max="7946" width="13" style="13" bestFit="1" customWidth="1"/>
    <col min="7947" max="8191" width="9" style="13"/>
    <col min="8192" max="8193" width="6.25" style="13" customWidth="1"/>
    <col min="8194" max="8194" width="30.75" style="13" customWidth="1"/>
    <col min="8195" max="8195" width="24.875" style="13" customWidth="1"/>
    <col min="8196" max="8196" width="32.25" style="13" customWidth="1"/>
    <col min="8197" max="8197" width="27.5" style="13" customWidth="1"/>
    <col min="8198" max="8198" width="4.375" style="13" customWidth="1"/>
    <col min="8199" max="8199" width="9.375" style="13" customWidth="1"/>
    <col min="8200" max="8200" width="15" style="13" bestFit="1" customWidth="1"/>
    <col min="8201" max="8201" width="13.875" style="13" bestFit="1" customWidth="1"/>
    <col min="8202" max="8202" width="13" style="13" bestFit="1" customWidth="1"/>
    <col min="8203" max="8447" width="9" style="13"/>
    <col min="8448" max="8449" width="6.25" style="13" customWidth="1"/>
    <col min="8450" max="8450" width="30.75" style="13" customWidth="1"/>
    <col min="8451" max="8451" width="24.875" style="13" customWidth="1"/>
    <col min="8452" max="8452" width="32.25" style="13" customWidth="1"/>
    <col min="8453" max="8453" width="27.5" style="13" customWidth="1"/>
    <col min="8454" max="8454" width="4.375" style="13" customWidth="1"/>
    <col min="8455" max="8455" width="9.375" style="13" customWidth="1"/>
    <col min="8456" max="8456" width="15" style="13" bestFit="1" customWidth="1"/>
    <col min="8457" max="8457" width="13.875" style="13" bestFit="1" customWidth="1"/>
    <col min="8458" max="8458" width="13" style="13" bestFit="1" customWidth="1"/>
    <col min="8459" max="8703" width="9" style="13"/>
    <col min="8704" max="8705" width="6.25" style="13" customWidth="1"/>
    <col min="8706" max="8706" width="30.75" style="13" customWidth="1"/>
    <col min="8707" max="8707" width="24.875" style="13" customWidth="1"/>
    <col min="8708" max="8708" width="32.25" style="13" customWidth="1"/>
    <col min="8709" max="8709" width="27.5" style="13" customWidth="1"/>
    <col min="8710" max="8710" width="4.375" style="13" customWidth="1"/>
    <col min="8711" max="8711" width="9.375" style="13" customWidth="1"/>
    <col min="8712" max="8712" width="15" style="13" bestFit="1" customWidth="1"/>
    <col min="8713" max="8713" width="13.875" style="13" bestFit="1" customWidth="1"/>
    <col min="8714" max="8714" width="13" style="13" bestFit="1" customWidth="1"/>
    <col min="8715" max="8959" width="9" style="13"/>
    <col min="8960" max="8961" width="6.25" style="13" customWidth="1"/>
    <col min="8962" max="8962" width="30.75" style="13" customWidth="1"/>
    <col min="8963" max="8963" width="24.875" style="13" customWidth="1"/>
    <col min="8964" max="8964" width="32.25" style="13" customWidth="1"/>
    <col min="8965" max="8965" width="27.5" style="13" customWidth="1"/>
    <col min="8966" max="8966" width="4.375" style="13" customWidth="1"/>
    <col min="8967" max="8967" width="9.375" style="13" customWidth="1"/>
    <col min="8968" max="8968" width="15" style="13" bestFit="1" customWidth="1"/>
    <col min="8969" max="8969" width="13.875" style="13" bestFit="1" customWidth="1"/>
    <col min="8970" max="8970" width="13" style="13" bestFit="1" customWidth="1"/>
    <col min="8971" max="9215" width="9" style="13"/>
    <col min="9216" max="9217" width="6.25" style="13" customWidth="1"/>
    <col min="9218" max="9218" width="30.75" style="13" customWidth="1"/>
    <col min="9219" max="9219" width="24.875" style="13" customWidth="1"/>
    <col min="9220" max="9220" width="32.25" style="13" customWidth="1"/>
    <col min="9221" max="9221" width="27.5" style="13" customWidth="1"/>
    <col min="9222" max="9222" width="4.375" style="13" customWidth="1"/>
    <col min="9223" max="9223" width="9.375" style="13" customWidth="1"/>
    <col min="9224" max="9224" width="15" style="13" bestFit="1" customWidth="1"/>
    <col min="9225" max="9225" width="13.875" style="13" bestFit="1" customWidth="1"/>
    <col min="9226" max="9226" width="13" style="13" bestFit="1" customWidth="1"/>
    <col min="9227" max="9471" width="9" style="13"/>
    <col min="9472" max="9473" width="6.25" style="13" customWidth="1"/>
    <col min="9474" max="9474" width="30.75" style="13" customWidth="1"/>
    <col min="9475" max="9475" width="24.875" style="13" customWidth="1"/>
    <col min="9476" max="9476" width="32.25" style="13" customWidth="1"/>
    <col min="9477" max="9477" width="27.5" style="13" customWidth="1"/>
    <col min="9478" max="9478" width="4.375" style="13" customWidth="1"/>
    <col min="9479" max="9479" width="9.375" style="13" customWidth="1"/>
    <col min="9480" max="9480" width="15" style="13" bestFit="1" customWidth="1"/>
    <col min="9481" max="9481" width="13.875" style="13" bestFit="1" customWidth="1"/>
    <col min="9482" max="9482" width="13" style="13" bestFit="1" customWidth="1"/>
    <col min="9483" max="9727" width="9" style="13"/>
    <col min="9728" max="9729" width="6.25" style="13" customWidth="1"/>
    <col min="9730" max="9730" width="30.75" style="13" customWidth="1"/>
    <col min="9731" max="9731" width="24.875" style="13" customWidth="1"/>
    <col min="9732" max="9732" width="32.25" style="13" customWidth="1"/>
    <col min="9733" max="9733" width="27.5" style="13" customWidth="1"/>
    <col min="9734" max="9734" width="4.375" style="13" customWidth="1"/>
    <col min="9735" max="9735" width="9.375" style="13" customWidth="1"/>
    <col min="9736" max="9736" width="15" style="13" bestFit="1" customWidth="1"/>
    <col min="9737" max="9737" width="13.875" style="13" bestFit="1" customWidth="1"/>
    <col min="9738" max="9738" width="13" style="13" bestFit="1" customWidth="1"/>
    <col min="9739" max="9983" width="9" style="13"/>
    <col min="9984" max="9985" width="6.25" style="13" customWidth="1"/>
    <col min="9986" max="9986" width="30.75" style="13" customWidth="1"/>
    <col min="9987" max="9987" width="24.875" style="13" customWidth="1"/>
    <col min="9988" max="9988" width="32.25" style="13" customWidth="1"/>
    <col min="9989" max="9989" width="27.5" style="13" customWidth="1"/>
    <col min="9990" max="9990" width="4.375" style="13" customWidth="1"/>
    <col min="9991" max="9991" width="9.375" style="13" customWidth="1"/>
    <col min="9992" max="9992" width="15" style="13" bestFit="1" customWidth="1"/>
    <col min="9993" max="9993" width="13.875" style="13" bestFit="1" customWidth="1"/>
    <col min="9994" max="9994" width="13" style="13" bestFit="1" customWidth="1"/>
    <col min="9995" max="10239" width="9" style="13"/>
    <col min="10240" max="10241" width="6.25" style="13" customWidth="1"/>
    <col min="10242" max="10242" width="30.75" style="13" customWidth="1"/>
    <col min="10243" max="10243" width="24.875" style="13" customWidth="1"/>
    <col min="10244" max="10244" width="32.25" style="13" customWidth="1"/>
    <col min="10245" max="10245" width="27.5" style="13" customWidth="1"/>
    <col min="10246" max="10246" width="4.375" style="13" customWidth="1"/>
    <col min="10247" max="10247" width="9.375" style="13" customWidth="1"/>
    <col min="10248" max="10248" width="15" style="13" bestFit="1" customWidth="1"/>
    <col min="10249" max="10249" width="13.875" style="13" bestFit="1" customWidth="1"/>
    <col min="10250" max="10250" width="13" style="13" bestFit="1" customWidth="1"/>
    <col min="10251" max="10495" width="9" style="13"/>
    <col min="10496" max="10497" width="6.25" style="13" customWidth="1"/>
    <col min="10498" max="10498" width="30.75" style="13" customWidth="1"/>
    <col min="10499" max="10499" width="24.875" style="13" customWidth="1"/>
    <col min="10500" max="10500" width="32.25" style="13" customWidth="1"/>
    <col min="10501" max="10501" width="27.5" style="13" customWidth="1"/>
    <col min="10502" max="10502" width="4.375" style="13" customWidth="1"/>
    <col min="10503" max="10503" width="9.375" style="13" customWidth="1"/>
    <col min="10504" max="10504" width="15" style="13" bestFit="1" customWidth="1"/>
    <col min="10505" max="10505" width="13.875" style="13" bestFit="1" customWidth="1"/>
    <col min="10506" max="10506" width="13" style="13" bestFit="1" customWidth="1"/>
    <col min="10507" max="10751" width="9" style="13"/>
    <col min="10752" max="10753" width="6.25" style="13" customWidth="1"/>
    <col min="10754" max="10754" width="30.75" style="13" customWidth="1"/>
    <col min="10755" max="10755" width="24.875" style="13" customWidth="1"/>
    <col min="10756" max="10756" width="32.25" style="13" customWidth="1"/>
    <col min="10757" max="10757" width="27.5" style="13" customWidth="1"/>
    <col min="10758" max="10758" width="4.375" style="13" customWidth="1"/>
    <col min="10759" max="10759" width="9.375" style="13" customWidth="1"/>
    <col min="10760" max="10760" width="15" style="13" bestFit="1" customWidth="1"/>
    <col min="10761" max="10761" width="13.875" style="13" bestFit="1" customWidth="1"/>
    <col min="10762" max="10762" width="13" style="13" bestFit="1" customWidth="1"/>
    <col min="10763" max="11007" width="9" style="13"/>
    <col min="11008" max="11009" width="6.25" style="13" customWidth="1"/>
    <col min="11010" max="11010" width="30.75" style="13" customWidth="1"/>
    <col min="11011" max="11011" width="24.875" style="13" customWidth="1"/>
    <col min="11012" max="11012" width="32.25" style="13" customWidth="1"/>
    <col min="11013" max="11013" width="27.5" style="13" customWidth="1"/>
    <col min="11014" max="11014" width="4.375" style="13" customWidth="1"/>
    <col min="11015" max="11015" width="9.375" style="13" customWidth="1"/>
    <col min="11016" max="11016" width="15" style="13" bestFit="1" customWidth="1"/>
    <col min="11017" max="11017" width="13.875" style="13" bestFit="1" customWidth="1"/>
    <col min="11018" max="11018" width="13" style="13" bestFit="1" customWidth="1"/>
    <col min="11019" max="11263" width="9" style="13"/>
    <col min="11264" max="11265" width="6.25" style="13" customWidth="1"/>
    <col min="11266" max="11266" width="30.75" style="13" customWidth="1"/>
    <col min="11267" max="11267" width="24.875" style="13" customWidth="1"/>
    <col min="11268" max="11268" width="32.25" style="13" customWidth="1"/>
    <col min="11269" max="11269" width="27.5" style="13" customWidth="1"/>
    <col min="11270" max="11270" width="4.375" style="13" customWidth="1"/>
    <col min="11271" max="11271" width="9.375" style="13" customWidth="1"/>
    <col min="11272" max="11272" width="15" style="13" bestFit="1" customWidth="1"/>
    <col min="11273" max="11273" width="13.875" style="13" bestFit="1" customWidth="1"/>
    <col min="11274" max="11274" width="13" style="13" bestFit="1" customWidth="1"/>
    <col min="11275" max="11519" width="9" style="13"/>
    <col min="11520" max="11521" width="6.25" style="13" customWidth="1"/>
    <col min="11522" max="11522" width="30.75" style="13" customWidth="1"/>
    <col min="11523" max="11523" width="24.875" style="13" customWidth="1"/>
    <col min="11524" max="11524" width="32.25" style="13" customWidth="1"/>
    <col min="11525" max="11525" width="27.5" style="13" customWidth="1"/>
    <col min="11526" max="11526" width="4.375" style="13" customWidth="1"/>
    <col min="11527" max="11527" width="9.375" style="13" customWidth="1"/>
    <col min="11528" max="11528" width="15" style="13" bestFit="1" customWidth="1"/>
    <col min="11529" max="11529" width="13.875" style="13" bestFit="1" customWidth="1"/>
    <col min="11530" max="11530" width="13" style="13" bestFit="1" customWidth="1"/>
    <col min="11531" max="11775" width="9" style="13"/>
    <col min="11776" max="11777" width="6.25" style="13" customWidth="1"/>
    <col min="11778" max="11778" width="30.75" style="13" customWidth="1"/>
    <col min="11779" max="11779" width="24.875" style="13" customWidth="1"/>
    <col min="11780" max="11780" width="32.25" style="13" customWidth="1"/>
    <col min="11781" max="11781" width="27.5" style="13" customWidth="1"/>
    <col min="11782" max="11782" width="4.375" style="13" customWidth="1"/>
    <col min="11783" max="11783" width="9.375" style="13" customWidth="1"/>
    <col min="11784" max="11784" width="15" style="13" bestFit="1" customWidth="1"/>
    <col min="11785" max="11785" width="13.875" style="13" bestFit="1" customWidth="1"/>
    <col min="11786" max="11786" width="13" style="13" bestFit="1" customWidth="1"/>
    <col min="11787" max="12031" width="9" style="13"/>
    <col min="12032" max="12033" width="6.25" style="13" customWidth="1"/>
    <col min="12034" max="12034" width="30.75" style="13" customWidth="1"/>
    <col min="12035" max="12035" width="24.875" style="13" customWidth="1"/>
    <col min="12036" max="12036" width="32.25" style="13" customWidth="1"/>
    <col min="12037" max="12037" width="27.5" style="13" customWidth="1"/>
    <col min="12038" max="12038" width="4.375" style="13" customWidth="1"/>
    <col min="12039" max="12039" width="9.375" style="13" customWidth="1"/>
    <col min="12040" max="12040" width="15" style="13" bestFit="1" customWidth="1"/>
    <col min="12041" max="12041" width="13.875" style="13" bestFit="1" customWidth="1"/>
    <col min="12042" max="12042" width="13" style="13" bestFit="1" customWidth="1"/>
    <col min="12043" max="12287" width="9" style="13"/>
    <col min="12288" max="12289" width="6.25" style="13" customWidth="1"/>
    <col min="12290" max="12290" width="30.75" style="13" customWidth="1"/>
    <col min="12291" max="12291" width="24.875" style="13" customWidth="1"/>
    <col min="12292" max="12292" width="32.25" style="13" customWidth="1"/>
    <col min="12293" max="12293" width="27.5" style="13" customWidth="1"/>
    <col min="12294" max="12294" width="4.375" style="13" customWidth="1"/>
    <col min="12295" max="12295" width="9.375" style="13" customWidth="1"/>
    <col min="12296" max="12296" width="15" style="13" bestFit="1" customWidth="1"/>
    <col min="12297" max="12297" width="13.875" style="13" bestFit="1" customWidth="1"/>
    <col min="12298" max="12298" width="13" style="13" bestFit="1" customWidth="1"/>
    <col min="12299" max="12543" width="9" style="13"/>
    <col min="12544" max="12545" width="6.25" style="13" customWidth="1"/>
    <col min="12546" max="12546" width="30.75" style="13" customWidth="1"/>
    <col min="12547" max="12547" width="24.875" style="13" customWidth="1"/>
    <col min="12548" max="12548" width="32.25" style="13" customWidth="1"/>
    <col min="12549" max="12549" width="27.5" style="13" customWidth="1"/>
    <col min="12550" max="12550" width="4.375" style="13" customWidth="1"/>
    <col min="12551" max="12551" width="9.375" style="13" customWidth="1"/>
    <col min="12552" max="12552" width="15" style="13" bestFit="1" customWidth="1"/>
    <col min="12553" max="12553" width="13.875" style="13" bestFit="1" customWidth="1"/>
    <col min="12554" max="12554" width="13" style="13" bestFit="1" customWidth="1"/>
    <col min="12555" max="12799" width="9" style="13"/>
    <col min="12800" max="12801" width="6.25" style="13" customWidth="1"/>
    <col min="12802" max="12802" width="30.75" style="13" customWidth="1"/>
    <col min="12803" max="12803" width="24.875" style="13" customWidth="1"/>
    <col min="12804" max="12804" width="32.25" style="13" customWidth="1"/>
    <col min="12805" max="12805" width="27.5" style="13" customWidth="1"/>
    <col min="12806" max="12806" width="4.375" style="13" customWidth="1"/>
    <col min="12807" max="12807" width="9.375" style="13" customWidth="1"/>
    <col min="12808" max="12808" width="15" style="13" bestFit="1" customWidth="1"/>
    <col min="12809" max="12809" width="13.875" style="13" bestFit="1" customWidth="1"/>
    <col min="12810" max="12810" width="13" style="13" bestFit="1" customWidth="1"/>
    <col min="12811" max="13055" width="9" style="13"/>
    <col min="13056" max="13057" width="6.25" style="13" customWidth="1"/>
    <col min="13058" max="13058" width="30.75" style="13" customWidth="1"/>
    <col min="13059" max="13059" width="24.875" style="13" customWidth="1"/>
    <col min="13060" max="13060" width="32.25" style="13" customWidth="1"/>
    <col min="13061" max="13061" width="27.5" style="13" customWidth="1"/>
    <col min="13062" max="13062" width="4.375" style="13" customWidth="1"/>
    <col min="13063" max="13063" width="9.375" style="13" customWidth="1"/>
    <col min="13064" max="13064" width="15" style="13" bestFit="1" customWidth="1"/>
    <col min="13065" max="13065" width="13.875" style="13" bestFit="1" customWidth="1"/>
    <col min="13066" max="13066" width="13" style="13" bestFit="1" customWidth="1"/>
    <col min="13067" max="13311" width="9" style="13"/>
    <col min="13312" max="13313" width="6.25" style="13" customWidth="1"/>
    <col min="13314" max="13314" width="30.75" style="13" customWidth="1"/>
    <col min="13315" max="13315" width="24.875" style="13" customWidth="1"/>
    <col min="13316" max="13316" width="32.25" style="13" customWidth="1"/>
    <col min="13317" max="13317" width="27.5" style="13" customWidth="1"/>
    <col min="13318" max="13318" width="4.375" style="13" customWidth="1"/>
    <col min="13319" max="13319" width="9.375" style="13" customWidth="1"/>
    <col min="13320" max="13320" width="15" style="13" bestFit="1" customWidth="1"/>
    <col min="13321" max="13321" width="13.875" style="13" bestFit="1" customWidth="1"/>
    <col min="13322" max="13322" width="13" style="13" bestFit="1" customWidth="1"/>
    <col min="13323" max="13567" width="9" style="13"/>
    <col min="13568" max="13569" width="6.25" style="13" customWidth="1"/>
    <col min="13570" max="13570" width="30.75" style="13" customWidth="1"/>
    <col min="13571" max="13571" width="24.875" style="13" customWidth="1"/>
    <col min="13572" max="13572" width="32.25" style="13" customWidth="1"/>
    <col min="13573" max="13573" width="27.5" style="13" customWidth="1"/>
    <col min="13574" max="13574" width="4.375" style="13" customWidth="1"/>
    <col min="13575" max="13575" width="9.375" style="13" customWidth="1"/>
    <col min="13576" max="13576" width="15" style="13" bestFit="1" customWidth="1"/>
    <col min="13577" max="13577" width="13.875" style="13" bestFit="1" customWidth="1"/>
    <col min="13578" max="13578" width="13" style="13" bestFit="1" customWidth="1"/>
    <col min="13579" max="13823" width="9" style="13"/>
    <col min="13824" max="13825" width="6.25" style="13" customWidth="1"/>
    <col min="13826" max="13826" width="30.75" style="13" customWidth="1"/>
    <col min="13827" max="13827" width="24.875" style="13" customWidth="1"/>
    <col min="13828" max="13828" width="32.25" style="13" customWidth="1"/>
    <col min="13829" max="13829" width="27.5" style="13" customWidth="1"/>
    <col min="13830" max="13830" width="4.375" style="13" customWidth="1"/>
    <col min="13831" max="13831" width="9.375" style="13" customWidth="1"/>
    <col min="13832" max="13832" width="15" style="13" bestFit="1" customWidth="1"/>
    <col min="13833" max="13833" width="13.875" style="13" bestFit="1" customWidth="1"/>
    <col min="13834" max="13834" width="13" style="13" bestFit="1" customWidth="1"/>
    <col min="13835" max="14079" width="9" style="13"/>
    <col min="14080" max="14081" width="6.25" style="13" customWidth="1"/>
    <col min="14082" max="14082" width="30.75" style="13" customWidth="1"/>
    <col min="14083" max="14083" width="24.875" style="13" customWidth="1"/>
    <col min="14084" max="14084" width="32.25" style="13" customWidth="1"/>
    <col min="14085" max="14085" width="27.5" style="13" customWidth="1"/>
    <col min="14086" max="14086" width="4.375" style="13" customWidth="1"/>
    <col min="14087" max="14087" width="9.375" style="13" customWidth="1"/>
    <col min="14088" max="14088" width="15" style="13" bestFit="1" customWidth="1"/>
    <col min="14089" max="14089" width="13.875" style="13" bestFit="1" customWidth="1"/>
    <col min="14090" max="14090" width="13" style="13" bestFit="1" customWidth="1"/>
    <col min="14091" max="14335" width="9" style="13"/>
    <col min="14336" max="14337" width="6.25" style="13" customWidth="1"/>
    <col min="14338" max="14338" width="30.75" style="13" customWidth="1"/>
    <col min="14339" max="14339" width="24.875" style="13" customWidth="1"/>
    <col min="14340" max="14340" width="32.25" style="13" customWidth="1"/>
    <col min="14341" max="14341" width="27.5" style="13" customWidth="1"/>
    <col min="14342" max="14342" width="4.375" style="13" customWidth="1"/>
    <col min="14343" max="14343" width="9.375" style="13" customWidth="1"/>
    <col min="14344" max="14344" width="15" style="13" bestFit="1" customWidth="1"/>
    <col min="14345" max="14345" width="13.875" style="13" bestFit="1" customWidth="1"/>
    <col min="14346" max="14346" width="13" style="13" bestFit="1" customWidth="1"/>
    <col min="14347" max="14591" width="9" style="13"/>
    <col min="14592" max="14593" width="6.25" style="13" customWidth="1"/>
    <col min="14594" max="14594" width="30.75" style="13" customWidth="1"/>
    <col min="14595" max="14595" width="24.875" style="13" customWidth="1"/>
    <col min="14596" max="14596" width="32.25" style="13" customWidth="1"/>
    <col min="14597" max="14597" width="27.5" style="13" customWidth="1"/>
    <col min="14598" max="14598" width="4.375" style="13" customWidth="1"/>
    <col min="14599" max="14599" width="9.375" style="13" customWidth="1"/>
    <col min="14600" max="14600" width="15" style="13" bestFit="1" customWidth="1"/>
    <col min="14601" max="14601" width="13.875" style="13" bestFit="1" customWidth="1"/>
    <col min="14602" max="14602" width="13" style="13" bestFit="1" customWidth="1"/>
    <col min="14603" max="14847" width="9" style="13"/>
    <col min="14848" max="14849" width="6.25" style="13" customWidth="1"/>
    <col min="14850" max="14850" width="30.75" style="13" customWidth="1"/>
    <col min="14851" max="14851" width="24.875" style="13" customWidth="1"/>
    <col min="14852" max="14852" width="32.25" style="13" customWidth="1"/>
    <col min="14853" max="14853" width="27.5" style="13" customWidth="1"/>
    <col min="14854" max="14854" width="4.375" style="13" customWidth="1"/>
    <col min="14855" max="14855" width="9.375" style="13" customWidth="1"/>
    <col min="14856" max="14856" width="15" style="13" bestFit="1" customWidth="1"/>
    <col min="14857" max="14857" width="13.875" style="13" bestFit="1" customWidth="1"/>
    <col min="14858" max="14858" width="13" style="13" bestFit="1" customWidth="1"/>
    <col min="14859" max="15103" width="9" style="13"/>
    <col min="15104" max="15105" width="6.25" style="13" customWidth="1"/>
    <col min="15106" max="15106" width="30.75" style="13" customWidth="1"/>
    <col min="15107" max="15107" width="24.875" style="13" customWidth="1"/>
    <col min="15108" max="15108" width="32.25" style="13" customWidth="1"/>
    <col min="15109" max="15109" width="27.5" style="13" customWidth="1"/>
    <col min="15110" max="15110" width="4.375" style="13" customWidth="1"/>
    <col min="15111" max="15111" width="9.375" style="13" customWidth="1"/>
    <col min="15112" max="15112" width="15" style="13" bestFit="1" customWidth="1"/>
    <col min="15113" max="15113" width="13.875" style="13" bestFit="1" customWidth="1"/>
    <col min="15114" max="15114" width="13" style="13" bestFit="1" customWidth="1"/>
    <col min="15115" max="15359" width="9" style="13"/>
    <col min="15360" max="15361" width="6.25" style="13" customWidth="1"/>
    <col min="15362" max="15362" width="30.75" style="13" customWidth="1"/>
    <col min="15363" max="15363" width="24.875" style="13" customWidth="1"/>
    <col min="15364" max="15364" width="32.25" style="13" customWidth="1"/>
    <col min="15365" max="15365" width="27.5" style="13" customWidth="1"/>
    <col min="15366" max="15366" width="4.375" style="13" customWidth="1"/>
    <col min="15367" max="15367" width="9.375" style="13" customWidth="1"/>
    <col min="15368" max="15368" width="15" style="13" bestFit="1" customWidth="1"/>
    <col min="15369" max="15369" width="13.875" style="13" bestFit="1" customWidth="1"/>
    <col min="15370" max="15370" width="13" style="13" bestFit="1" customWidth="1"/>
    <col min="15371" max="15615" width="9" style="13"/>
    <col min="15616" max="15617" width="6.25" style="13" customWidth="1"/>
    <col min="15618" max="15618" width="30.75" style="13" customWidth="1"/>
    <col min="15619" max="15619" width="24.875" style="13" customWidth="1"/>
    <col min="15620" max="15620" width="32.25" style="13" customWidth="1"/>
    <col min="15621" max="15621" width="27.5" style="13" customWidth="1"/>
    <col min="15622" max="15622" width="4.375" style="13" customWidth="1"/>
    <col min="15623" max="15623" width="9.375" style="13" customWidth="1"/>
    <col min="15624" max="15624" width="15" style="13" bestFit="1" customWidth="1"/>
    <col min="15625" max="15625" width="13.875" style="13" bestFit="1" customWidth="1"/>
    <col min="15626" max="15626" width="13" style="13" bestFit="1" customWidth="1"/>
    <col min="15627" max="15871" width="9" style="13"/>
    <col min="15872" max="15873" width="6.25" style="13" customWidth="1"/>
    <col min="15874" max="15874" width="30.75" style="13" customWidth="1"/>
    <col min="15875" max="15875" width="24.875" style="13" customWidth="1"/>
    <col min="15876" max="15876" width="32.25" style="13" customWidth="1"/>
    <col min="15877" max="15877" width="27.5" style="13" customWidth="1"/>
    <col min="15878" max="15878" width="4.375" style="13" customWidth="1"/>
    <col min="15879" max="15879" width="9.375" style="13" customWidth="1"/>
    <col min="15880" max="15880" width="15" style="13" bestFit="1" customWidth="1"/>
    <col min="15881" max="15881" width="13.875" style="13" bestFit="1" customWidth="1"/>
    <col min="15882" max="15882" width="13" style="13" bestFit="1" customWidth="1"/>
    <col min="15883" max="16127" width="9" style="13"/>
    <col min="16128" max="16129" width="6.25" style="13" customWidth="1"/>
    <col min="16130" max="16130" width="30.75" style="13" customWidth="1"/>
    <col min="16131" max="16131" width="24.875" style="13" customWidth="1"/>
    <col min="16132" max="16132" width="32.25" style="13" customWidth="1"/>
    <col min="16133" max="16133" width="27.5" style="13" customWidth="1"/>
    <col min="16134" max="16134" width="4.375" style="13" customWidth="1"/>
    <col min="16135" max="16135" width="9.375" style="13" customWidth="1"/>
    <col min="16136" max="16136" width="15" style="13" bestFit="1" customWidth="1"/>
    <col min="16137" max="16137" width="13.875" style="13" bestFit="1" customWidth="1"/>
    <col min="16138" max="16138" width="13" style="13" bestFit="1" customWidth="1"/>
    <col min="16139" max="16384" width="9" style="13"/>
  </cols>
  <sheetData>
    <row r="1" spans="1:11" ht="30" customHeight="1" x14ac:dyDescent="0.15">
      <c r="A1" s="70" t="s">
        <v>4</v>
      </c>
      <c r="B1" s="70"/>
      <c r="C1" s="70"/>
      <c r="D1" s="70"/>
      <c r="E1" s="70"/>
      <c r="F1" s="70"/>
    </row>
    <row r="2" spans="1:11" ht="29.45" customHeight="1" x14ac:dyDescent="0.15">
      <c r="A2" s="71" t="str">
        <f>"공사명 : "&amp;H2</f>
        <v xml:space="preserve">공사명 : </v>
      </c>
      <c r="B2" s="72"/>
      <c r="C2" s="72"/>
      <c r="D2" s="72"/>
      <c r="E2" s="73" t="str">
        <f>"금액 : "&amp;NUMBERSTRING(D34,1)&amp;"원정 (\"&amp;TEXT(D34,"###,##0") &amp;" 원) "</f>
        <v xml:space="preserve">금액 : 영원정 (\0 원) </v>
      </c>
      <c r="F2" s="74"/>
      <c r="G2" s="15"/>
      <c r="H2" s="16"/>
    </row>
    <row r="3" spans="1:11" ht="24.95" customHeight="1" x14ac:dyDescent="0.15">
      <c r="A3" s="75" t="s">
        <v>5</v>
      </c>
      <c r="B3" s="75"/>
      <c r="C3" s="75"/>
      <c r="D3" s="17" t="s">
        <v>6</v>
      </c>
      <c r="E3" s="17" t="s">
        <v>7</v>
      </c>
      <c r="F3" s="17" t="s">
        <v>8</v>
      </c>
    </row>
    <row r="4" spans="1:11" ht="17.100000000000001" customHeight="1" x14ac:dyDescent="0.15">
      <c r="A4" s="76" t="s">
        <v>9</v>
      </c>
      <c r="B4" s="78" t="s">
        <v>10</v>
      </c>
      <c r="C4" s="18" t="s">
        <v>11</v>
      </c>
      <c r="D4" s="19">
        <f>'공종별집계표(미래강의실)'!F27</f>
        <v>0</v>
      </c>
      <c r="E4" s="20"/>
      <c r="F4" s="21"/>
    </row>
    <row r="5" spans="1:11" ht="17.100000000000001" customHeight="1" x14ac:dyDescent="0.15">
      <c r="A5" s="77"/>
      <c r="B5" s="79"/>
      <c r="C5" s="22" t="s">
        <v>12</v>
      </c>
      <c r="D5" s="23"/>
      <c r="E5" s="23"/>
      <c r="F5" s="24"/>
    </row>
    <row r="6" spans="1:11" ht="17.100000000000001" customHeight="1" x14ac:dyDescent="0.15">
      <c r="A6" s="77"/>
      <c r="B6" s="79"/>
      <c r="C6" s="22" t="s">
        <v>13</v>
      </c>
      <c r="D6" s="23"/>
      <c r="E6" s="23"/>
      <c r="F6" s="24"/>
    </row>
    <row r="7" spans="1:11" ht="17.100000000000001" customHeight="1" x14ac:dyDescent="0.15">
      <c r="A7" s="77"/>
      <c r="B7" s="79"/>
      <c r="C7" s="22" t="s">
        <v>14</v>
      </c>
      <c r="D7" s="25">
        <f>SUM(D4:D6)</f>
        <v>0</v>
      </c>
      <c r="E7" s="23"/>
      <c r="F7" s="24"/>
    </row>
    <row r="8" spans="1:11" ht="17.100000000000001" customHeight="1" x14ac:dyDescent="0.15">
      <c r="A8" s="77"/>
      <c r="B8" s="80" t="s">
        <v>15</v>
      </c>
      <c r="C8" s="22" t="s">
        <v>16</v>
      </c>
      <c r="D8" s="26">
        <f>'공종별집계표(미래강의실)'!H27</f>
        <v>0</v>
      </c>
      <c r="E8" s="23"/>
      <c r="F8" s="24"/>
    </row>
    <row r="9" spans="1:11" ht="17.100000000000001" customHeight="1" x14ac:dyDescent="0.15">
      <c r="A9" s="77"/>
      <c r="B9" s="80"/>
      <c r="C9" s="22" t="s">
        <v>17</v>
      </c>
      <c r="D9" s="27">
        <f>INT(D8*H9)</f>
        <v>0</v>
      </c>
      <c r="E9" s="28" t="s">
        <v>18</v>
      </c>
      <c r="F9" s="24"/>
      <c r="H9" s="29"/>
      <c r="J9" s="30"/>
      <c r="K9" s="14"/>
    </row>
    <row r="10" spans="1:11" ht="17.100000000000001" customHeight="1" x14ac:dyDescent="0.15">
      <c r="A10" s="77"/>
      <c r="B10" s="80"/>
      <c r="C10" s="22" t="s">
        <v>14</v>
      </c>
      <c r="D10" s="25">
        <f>SUM(D8:D9)</f>
        <v>0</v>
      </c>
      <c r="E10" s="23"/>
      <c r="F10" s="24"/>
      <c r="H10" s="29"/>
    </row>
    <row r="11" spans="1:11" ht="17.100000000000001" customHeight="1" x14ac:dyDescent="0.15">
      <c r="A11" s="77"/>
      <c r="B11" s="80" t="s">
        <v>19</v>
      </c>
      <c r="C11" s="22" t="s">
        <v>20</v>
      </c>
      <c r="D11" s="31">
        <f>'공종별집계표(미래강의실)'!N27</f>
        <v>0</v>
      </c>
      <c r="E11" s="28"/>
      <c r="F11" s="24"/>
      <c r="H11" s="29"/>
    </row>
    <row r="12" spans="1:11" ht="17.100000000000001" customHeight="1" x14ac:dyDescent="0.15">
      <c r="A12" s="77"/>
      <c r="B12" s="80"/>
      <c r="C12" s="22" t="s">
        <v>21</v>
      </c>
      <c r="D12" s="27">
        <f>INT(D10*H12)</f>
        <v>0</v>
      </c>
      <c r="E12" s="28" t="s">
        <v>22</v>
      </c>
      <c r="F12" s="24"/>
      <c r="H12" s="29"/>
    </row>
    <row r="13" spans="1:11" ht="17.100000000000001" customHeight="1" x14ac:dyDescent="0.15">
      <c r="A13" s="77"/>
      <c r="B13" s="80"/>
      <c r="C13" s="22" t="s">
        <v>23</v>
      </c>
      <c r="D13" s="27">
        <f>INT(D10*H13)</f>
        <v>0</v>
      </c>
      <c r="E13" s="28" t="s">
        <v>24</v>
      </c>
      <c r="F13" s="24"/>
      <c r="H13" s="29"/>
    </row>
    <row r="14" spans="1:11" ht="17.100000000000001" customHeight="1" x14ac:dyDescent="0.15">
      <c r="A14" s="77"/>
      <c r="B14" s="80"/>
      <c r="C14" s="22" t="s">
        <v>25</v>
      </c>
      <c r="D14" s="27"/>
      <c r="E14" s="28" t="s">
        <v>26</v>
      </c>
      <c r="F14" s="24"/>
      <c r="H14" s="29"/>
    </row>
    <row r="15" spans="1:11" ht="17.100000000000001" customHeight="1" x14ac:dyDescent="0.15">
      <c r="A15" s="77"/>
      <c r="B15" s="80"/>
      <c r="C15" s="22" t="s">
        <v>27</v>
      </c>
      <c r="D15" s="27"/>
      <c r="E15" s="28" t="s">
        <v>28</v>
      </c>
      <c r="F15" s="24"/>
      <c r="H15" s="29"/>
    </row>
    <row r="16" spans="1:11" ht="17.100000000000001" customHeight="1" x14ac:dyDescent="0.15">
      <c r="A16" s="77"/>
      <c r="B16" s="80"/>
      <c r="C16" s="22" t="s">
        <v>29</v>
      </c>
      <c r="D16" s="27">
        <f>INT(D14*H16)</f>
        <v>0</v>
      </c>
      <c r="E16" s="28" t="s">
        <v>30</v>
      </c>
      <c r="F16" s="24"/>
      <c r="H16" s="29"/>
    </row>
    <row r="17" spans="1:14" ht="17.100000000000001" customHeight="1" x14ac:dyDescent="0.15">
      <c r="A17" s="77"/>
      <c r="B17" s="80"/>
      <c r="C17" s="22" t="s">
        <v>31</v>
      </c>
      <c r="D17" s="27">
        <f>INT(D8*H17)</f>
        <v>0</v>
      </c>
      <c r="E17" s="28" t="s">
        <v>32</v>
      </c>
      <c r="F17" s="24"/>
      <c r="H17" s="29"/>
    </row>
    <row r="18" spans="1:14" ht="17.100000000000001" customHeight="1" x14ac:dyDescent="0.15">
      <c r="A18" s="77"/>
      <c r="B18" s="80"/>
      <c r="C18" s="22" t="s">
        <v>33</v>
      </c>
      <c r="D18" s="27">
        <f>INT((D7+D8)*H18)</f>
        <v>0</v>
      </c>
      <c r="E18" s="28" t="s">
        <v>34</v>
      </c>
      <c r="F18" s="32"/>
      <c r="H18" s="29"/>
      <c r="J18" s="33"/>
      <c r="L18" s="30"/>
      <c r="M18" s="14"/>
    </row>
    <row r="19" spans="1:14" ht="17.100000000000001" customHeight="1" x14ac:dyDescent="0.15">
      <c r="A19" s="77"/>
      <c r="B19" s="80"/>
      <c r="C19" s="22" t="s">
        <v>35</v>
      </c>
      <c r="D19" s="27"/>
      <c r="E19" s="28"/>
      <c r="F19" s="24"/>
      <c r="H19" s="29"/>
    </row>
    <row r="20" spans="1:14" ht="17.100000000000001" customHeight="1" x14ac:dyDescent="0.15">
      <c r="A20" s="77"/>
      <c r="B20" s="80"/>
      <c r="C20" s="22" t="s">
        <v>36</v>
      </c>
      <c r="D20" s="31">
        <f>'공종별집계표(미래강의실)'!P18</f>
        <v>0</v>
      </c>
      <c r="E20" s="28"/>
      <c r="F20" s="24"/>
      <c r="H20" s="29"/>
    </row>
    <row r="21" spans="1:14" ht="17.100000000000001" customHeight="1" x14ac:dyDescent="0.15">
      <c r="A21" s="77"/>
      <c r="B21" s="80"/>
      <c r="C21" s="22" t="s">
        <v>37</v>
      </c>
      <c r="D21" s="27">
        <f>INT(((D7+D10)*H21))</f>
        <v>0</v>
      </c>
      <c r="E21" s="28" t="s">
        <v>38</v>
      </c>
      <c r="F21" s="24"/>
      <c r="H21" s="29"/>
      <c r="J21" s="30"/>
      <c r="K21" s="14"/>
    </row>
    <row r="22" spans="1:14" ht="17.100000000000001" customHeight="1" x14ac:dyDescent="0.15">
      <c r="A22" s="77"/>
      <c r="B22" s="80"/>
      <c r="C22" s="22" t="s">
        <v>39</v>
      </c>
      <c r="D22" s="27">
        <f>INT((D7+D8+D11)*H22)</f>
        <v>0</v>
      </c>
      <c r="E22" s="28" t="s">
        <v>40</v>
      </c>
      <c r="F22" s="24"/>
      <c r="H22" s="29"/>
    </row>
    <row r="23" spans="1:14" ht="17.100000000000001" customHeight="1" x14ac:dyDescent="0.15">
      <c r="A23" s="77"/>
      <c r="B23" s="80"/>
      <c r="C23" s="22" t="s">
        <v>41</v>
      </c>
      <c r="D23" s="27"/>
      <c r="E23" s="28" t="s">
        <v>42</v>
      </c>
      <c r="F23" s="24"/>
      <c r="H23" s="29"/>
      <c r="J23" s="30"/>
      <c r="K23" s="14"/>
    </row>
    <row r="24" spans="1:14" ht="17.100000000000001" customHeight="1" x14ac:dyDescent="0.15">
      <c r="A24" s="77"/>
      <c r="B24" s="80"/>
      <c r="C24" s="22" t="s">
        <v>43</v>
      </c>
      <c r="D24" s="27"/>
      <c r="E24" s="28" t="s">
        <v>44</v>
      </c>
      <c r="F24" s="24"/>
      <c r="H24" s="29"/>
    </row>
    <row r="25" spans="1:14" ht="17.100000000000001" customHeight="1" x14ac:dyDescent="0.15">
      <c r="A25" s="77"/>
      <c r="B25" s="80"/>
      <c r="C25" s="22" t="s">
        <v>14</v>
      </c>
      <c r="D25" s="25">
        <f>SUM(D11:D24)</f>
        <v>0</v>
      </c>
      <c r="E25" s="23"/>
      <c r="F25" s="24"/>
      <c r="H25" s="29"/>
    </row>
    <row r="26" spans="1:14" ht="17.100000000000001" customHeight="1" x14ac:dyDescent="0.15">
      <c r="A26" s="66" t="s">
        <v>45</v>
      </c>
      <c r="B26" s="67"/>
      <c r="C26" s="67"/>
      <c r="D26" s="25">
        <f>D7+D10+D25</f>
        <v>0</v>
      </c>
      <c r="E26" s="23"/>
      <c r="F26" s="24"/>
      <c r="H26" s="29"/>
    </row>
    <row r="27" spans="1:14" ht="17.100000000000001" customHeight="1" x14ac:dyDescent="0.15">
      <c r="A27" s="66" t="s">
        <v>46</v>
      </c>
      <c r="B27" s="67"/>
      <c r="C27" s="67"/>
      <c r="D27" s="27">
        <f>INT(D26*H27)</f>
        <v>0</v>
      </c>
      <c r="E27" s="28" t="s">
        <v>47</v>
      </c>
      <c r="F27" s="24"/>
      <c r="H27" s="29"/>
      <c r="J27" s="30"/>
      <c r="K27" s="14"/>
      <c r="M27" s="30"/>
      <c r="N27" s="14"/>
    </row>
    <row r="28" spans="1:14" ht="17.100000000000001" customHeight="1" x14ac:dyDescent="0.15">
      <c r="A28" s="66" t="s">
        <v>48</v>
      </c>
      <c r="B28" s="67"/>
      <c r="C28" s="67"/>
      <c r="D28" s="27">
        <f>INT((D10+D25+D27)*H28)</f>
        <v>0</v>
      </c>
      <c r="E28" s="28" t="s">
        <v>49</v>
      </c>
      <c r="F28" s="24"/>
      <c r="H28" s="29"/>
      <c r="J28" s="30"/>
      <c r="K28" s="14"/>
    </row>
    <row r="29" spans="1:14" ht="17.100000000000001" customHeight="1" x14ac:dyDescent="0.15">
      <c r="A29" s="66" t="s">
        <v>50</v>
      </c>
      <c r="B29" s="67"/>
      <c r="C29" s="67"/>
      <c r="D29" s="34">
        <f>INT(D26+D27+D28)</f>
        <v>0</v>
      </c>
      <c r="E29" s="28"/>
      <c r="F29" s="24"/>
      <c r="H29" s="29"/>
    </row>
    <row r="30" spans="1:14" ht="17.100000000000001" customHeight="1" x14ac:dyDescent="0.15">
      <c r="A30" s="66" t="s">
        <v>51</v>
      </c>
      <c r="B30" s="67"/>
      <c r="C30" s="67"/>
      <c r="D30" s="27">
        <f>INT(D29*H30)</f>
        <v>0</v>
      </c>
      <c r="E30" s="28" t="s">
        <v>52</v>
      </c>
      <c r="F30" s="24"/>
      <c r="H30" s="29"/>
    </row>
    <row r="31" spans="1:14" ht="17.100000000000001" customHeight="1" x14ac:dyDescent="0.15">
      <c r="A31" s="66" t="s">
        <v>53</v>
      </c>
      <c r="B31" s="67"/>
      <c r="C31" s="67"/>
      <c r="D31" s="34">
        <f>TRUNC((D30+D29),-3)</f>
        <v>0</v>
      </c>
      <c r="E31" s="23"/>
      <c r="F31" s="24"/>
    </row>
    <row r="32" spans="1:14" ht="17.100000000000001" customHeight="1" x14ac:dyDescent="0.15">
      <c r="A32" s="66" t="s">
        <v>54</v>
      </c>
      <c r="B32" s="67"/>
      <c r="C32" s="67"/>
      <c r="D32" s="34"/>
      <c r="E32" s="23"/>
      <c r="F32" s="24"/>
    </row>
    <row r="33" spans="1:9" ht="17.100000000000001" customHeight="1" x14ac:dyDescent="0.15">
      <c r="A33" s="66" t="s">
        <v>55</v>
      </c>
      <c r="B33" s="67"/>
      <c r="C33" s="67"/>
      <c r="D33" s="35">
        <f>'공종별집계표(미래강의실)'!P19</f>
        <v>0</v>
      </c>
      <c r="E33" s="23"/>
      <c r="F33" s="36" t="s">
        <v>56</v>
      </c>
      <c r="I33" s="37"/>
    </row>
    <row r="34" spans="1:9" ht="17.100000000000001" customHeight="1" x14ac:dyDescent="0.15">
      <c r="A34" s="68" t="s">
        <v>57</v>
      </c>
      <c r="B34" s="69"/>
      <c r="C34" s="69"/>
      <c r="D34" s="34">
        <f>INT((D31+D32+D33)/1000)*1000</f>
        <v>0</v>
      </c>
      <c r="E34" s="38"/>
      <c r="F34" s="39"/>
      <c r="H34" s="40"/>
    </row>
    <row r="37" spans="1:9" x14ac:dyDescent="0.15">
      <c r="D37" s="41"/>
    </row>
  </sheetData>
  <mergeCells count="17">
    <mergeCell ref="A1:F1"/>
    <mergeCell ref="A2:D2"/>
    <mergeCell ref="E2:F2"/>
    <mergeCell ref="A3:C3"/>
    <mergeCell ref="A4:A25"/>
    <mergeCell ref="B4:B7"/>
    <mergeCell ref="B8:B10"/>
    <mergeCell ref="B11:B25"/>
    <mergeCell ref="A32:C32"/>
    <mergeCell ref="A33:C33"/>
    <mergeCell ref="A34:C34"/>
    <mergeCell ref="A26:C26"/>
    <mergeCell ref="A27:C27"/>
    <mergeCell ref="A28:C28"/>
    <mergeCell ref="A29:C29"/>
    <mergeCell ref="A30:C30"/>
    <mergeCell ref="A31:C31"/>
  </mergeCells>
  <phoneticPr fontId="2" type="noConversion"/>
  <pageMargins left="0.70866141732283472" right="0.31496062992125984" top="0.47244094488188981" bottom="0.47244094488188981" header="0.19685039370078741" footer="0.19685039370078741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6FEBE-0E67-41D8-9BF4-892C4B98016B}">
  <dimension ref="A1:X27"/>
  <sheetViews>
    <sheetView view="pageBreakPreview" zoomScale="85" zoomScaleNormal="100" zoomScaleSheetLayoutView="85" workbookViewId="0">
      <pane ySplit="4" topLeftCell="A5" activePane="bottomLeft" state="frozen"/>
      <selection activeCell="U10" sqref="U10"/>
      <selection pane="bottomLeft" activeCell="U10" sqref="U10"/>
    </sheetView>
  </sheetViews>
  <sheetFormatPr defaultRowHeight="13.5" x14ac:dyDescent="0.3"/>
  <cols>
    <col min="1" max="1" width="39.125" style="42" customWidth="1"/>
    <col min="2" max="2" width="20.625" style="42" customWidth="1"/>
    <col min="3" max="4" width="5.625" style="42" customWidth="1"/>
    <col min="5" max="8" width="13.625" style="42" customWidth="1"/>
    <col min="9" max="12" width="13.625" style="42" hidden="1" customWidth="1"/>
    <col min="13" max="16" width="13.625" style="42" customWidth="1"/>
    <col min="17" max="17" width="12.625" style="42" customWidth="1"/>
    <col min="18" max="20" width="2.625" style="42" hidden="1" customWidth="1"/>
    <col min="21" max="23" width="1.625" style="42" hidden="1" customWidth="1"/>
    <col min="24" max="24" width="18.625" style="42" hidden="1" customWidth="1"/>
    <col min="25" max="16384" width="9" style="42"/>
  </cols>
  <sheetData>
    <row r="1" spans="1:24" ht="30" customHeight="1" x14ac:dyDescent="0.3">
      <c r="A1" s="86" t="s">
        <v>58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24" ht="30" customHeight="1" x14ac:dyDescent="0.3">
      <c r="A2" s="81" t="str">
        <f>"【"&amp;'원가계산서(미래강의실)'!H2&amp;"】"</f>
        <v>【】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</row>
    <row r="3" spans="1:24" ht="30" customHeight="1" x14ac:dyDescent="0.3">
      <c r="A3" s="84" t="s">
        <v>59</v>
      </c>
      <c r="B3" s="84" t="s">
        <v>60</v>
      </c>
      <c r="C3" s="84" t="s">
        <v>61</v>
      </c>
      <c r="D3" s="84" t="s">
        <v>62</v>
      </c>
      <c r="E3" s="84" t="s">
        <v>63</v>
      </c>
      <c r="F3" s="84"/>
      <c r="G3" s="84" t="s">
        <v>64</v>
      </c>
      <c r="H3" s="84"/>
      <c r="I3" s="43"/>
      <c r="J3" s="43"/>
      <c r="K3" s="43"/>
      <c r="L3" s="43"/>
      <c r="M3" s="84" t="s">
        <v>65</v>
      </c>
      <c r="N3" s="84"/>
      <c r="O3" s="84" t="s">
        <v>66</v>
      </c>
      <c r="P3" s="84"/>
      <c r="Q3" s="84" t="s">
        <v>67</v>
      </c>
      <c r="R3" s="81" t="s">
        <v>68</v>
      </c>
      <c r="S3" s="81" t="s">
        <v>69</v>
      </c>
      <c r="T3" s="81" t="s">
        <v>70</v>
      </c>
      <c r="U3" s="81" t="s">
        <v>71</v>
      </c>
      <c r="V3" s="81" t="s">
        <v>72</v>
      </c>
      <c r="W3" s="81" t="s">
        <v>73</v>
      </c>
      <c r="X3" s="81" t="s">
        <v>74</v>
      </c>
    </row>
    <row r="4" spans="1:24" ht="30" customHeight="1" x14ac:dyDescent="0.3">
      <c r="A4" s="85"/>
      <c r="B4" s="85"/>
      <c r="C4" s="85"/>
      <c r="D4" s="85"/>
      <c r="E4" s="44" t="s">
        <v>75</v>
      </c>
      <c r="F4" s="44" t="s">
        <v>76</v>
      </c>
      <c r="G4" s="44" t="s">
        <v>75</v>
      </c>
      <c r="H4" s="44" t="s">
        <v>76</v>
      </c>
      <c r="I4" s="44"/>
      <c r="J4" s="44"/>
      <c r="K4" s="44"/>
      <c r="L4" s="44"/>
      <c r="M4" s="44" t="s">
        <v>75</v>
      </c>
      <c r="N4" s="44" t="s">
        <v>76</v>
      </c>
      <c r="O4" s="44" t="s">
        <v>75</v>
      </c>
      <c r="P4" s="44" t="s">
        <v>76</v>
      </c>
      <c r="Q4" s="85"/>
      <c r="R4" s="81"/>
      <c r="S4" s="81"/>
      <c r="T4" s="81"/>
      <c r="U4" s="81"/>
      <c r="V4" s="81"/>
      <c r="W4" s="81"/>
      <c r="X4" s="81"/>
    </row>
    <row r="5" spans="1:24" s="49" customFormat="1" ht="30" customHeight="1" x14ac:dyDescent="0.3">
      <c r="A5" s="82" t="str">
        <f>"01  "&amp;'원가계산서(미래강의실)'!H2</f>
        <v xml:space="preserve">01  </v>
      </c>
      <c r="B5" s="83"/>
      <c r="C5" s="45" t="s">
        <v>77</v>
      </c>
      <c r="D5" s="46">
        <v>1</v>
      </c>
      <c r="E5" s="47">
        <f>SUM(F6:F17)</f>
        <v>0</v>
      </c>
      <c r="F5" s="47">
        <f t="shared" ref="F5:F19" si="0">E5*D5</f>
        <v>0</v>
      </c>
      <c r="G5" s="47">
        <f>SUM(H6:H17)</f>
        <v>0</v>
      </c>
      <c r="H5" s="47">
        <f t="shared" ref="H5:H19" si="1">G5*D5</f>
        <v>0</v>
      </c>
      <c r="I5" s="47"/>
      <c r="J5" s="47"/>
      <c r="K5" s="47"/>
      <c r="L5" s="47"/>
      <c r="M5" s="47">
        <f>SUM(N6:N17)</f>
        <v>0</v>
      </c>
      <c r="N5" s="47">
        <f t="shared" ref="N5:N19" si="2">M5*D5</f>
        <v>0</v>
      </c>
      <c r="O5" s="47">
        <f t="shared" ref="O5:P19" si="3">E5+G5+M5</f>
        <v>0</v>
      </c>
      <c r="P5" s="47">
        <f t="shared" si="3"/>
        <v>0</v>
      </c>
      <c r="Q5" s="45" t="s">
        <v>78</v>
      </c>
      <c r="R5" s="48" t="s">
        <v>79</v>
      </c>
      <c r="S5" s="48" t="s">
        <v>78</v>
      </c>
      <c r="T5" s="48" t="s">
        <v>78</v>
      </c>
      <c r="U5" s="48" t="s">
        <v>78</v>
      </c>
      <c r="V5" s="49">
        <v>1</v>
      </c>
      <c r="W5" s="48" t="s">
        <v>78</v>
      </c>
      <c r="X5" s="50"/>
    </row>
    <row r="6" spans="1:24" ht="30" customHeight="1" x14ac:dyDescent="0.3">
      <c r="A6" s="51" t="s">
        <v>80</v>
      </c>
      <c r="B6" s="51" t="s">
        <v>78</v>
      </c>
      <c r="C6" s="51" t="s">
        <v>77</v>
      </c>
      <c r="D6" s="52">
        <v>1</v>
      </c>
      <c r="E6" s="53"/>
      <c r="F6" s="53">
        <f t="shared" si="0"/>
        <v>0</v>
      </c>
      <c r="G6" s="53"/>
      <c r="H6" s="53">
        <f t="shared" si="1"/>
        <v>0</v>
      </c>
      <c r="I6" s="53"/>
      <c r="J6" s="53"/>
      <c r="K6" s="53"/>
      <c r="L6" s="53"/>
      <c r="M6" s="53"/>
      <c r="N6" s="53">
        <f t="shared" si="2"/>
        <v>0</v>
      </c>
      <c r="O6" s="53">
        <f t="shared" si="3"/>
        <v>0</v>
      </c>
      <c r="P6" s="53">
        <f t="shared" si="3"/>
        <v>0</v>
      </c>
      <c r="Q6" s="51" t="s">
        <v>78</v>
      </c>
      <c r="R6" s="54" t="s">
        <v>81</v>
      </c>
      <c r="S6" s="54" t="s">
        <v>78</v>
      </c>
      <c r="T6" s="54" t="s">
        <v>82</v>
      </c>
      <c r="U6" s="54" t="s">
        <v>78</v>
      </c>
      <c r="V6" s="42">
        <v>3</v>
      </c>
      <c r="W6" s="54" t="s">
        <v>78</v>
      </c>
      <c r="X6" s="55"/>
    </row>
    <row r="7" spans="1:24" ht="30" customHeight="1" x14ac:dyDescent="0.3">
      <c r="A7" s="51" t="s">
        <v>83</v>
      </c>
      <c r="B7" s="51" t="s">
        <v>78</v>
      </c>
      <c r="C7" s="51" t="s">
        <v>77</v>
      </c>
      <c r="D7" s="52">
        <v>1</v>
      </c>
      <c r="E7" s="53"/>
      <c r="F7" s="53">
        <f t="shared" si="0"/>
        <v>0</v>
      </c>
      <c r="G7" s="53"/>
      <c r="H7" s="53">
        <f t="shared" si="1"/>
        <v>0</v>
      </c>
      <c r="I7" s="53"/>
      <c r="J7" s="53"/>
      <c r="K7" s="53"/>
      <c r="L7" s="53"/>
      <c r="M7" s="53"/>
      <c r="N7" s="53">
        <f t="shared" si="2"/>
        <v>0</v>
      </c>
      <c r="O7" s="53">
        <f t="shared" si="3"/>
        <v>0</v>
      </c>
      <c r="P7" s="53">
        <f t="shared" si="3"/>
        <v>0</v>
      </c>
      <c r="Q7" s="51" t="s">
        <v>78</v>
      </c>
      <c r="R7" s="54" t="s">
        <v>84</v>
      </c>
      <c r="S7" s="54" t="s">
        <v>78</v>
      </c>
      <c r="T7" s="54" t="s">
        <v>82</v>
      </c>
      <c r="U7" s="54" t="s">
        <v>78</v>
      </c>
      <c r="V7" s="42">
        <v>3</v>
      </c>
      <c r="W7" s="54" t="s">
        <v>78</v>
      </c>
      <c r="X7" s="55"/>
    </row>
    <row r="8" spans="1:24" ht="30" customHeight="1" x14ac:dyDescent="0.3">
      <c r="A8" s="51" t="s">
        <v>85</v>
      </c>
      <c r="B8" s="51" t="s">
        <v>78</v>
      </c>
      <c r="C8" s="51" t="s">
        <v>77</v>
      </c>
      <c r="D8" s="52">
        <v>1</v>
      </c>
      <c r="E8" s="53"/>
      <c r="F8" s="53">
        <f t="shared" si="0"/>
        <v>0</v>
      </c>
      <c r="G8" s="53"/>
      <c r="H8" s="53">
        <f t="shared" si="1"/>
        <v>0</v>
      </c>
      <c r="I8" s="53"/>
      <c r="J8" s="53"/>
      <c r="K8" s="53"/>
      <c r="L8" s="53"/>
      <c r="M8" s="53"/>
      <c r="N8" s="53">
        <f t="shared" si="2"/>
        <v>0</v>
      </c>
      <c r="O8" s="53">
        <f t="shared" si="3"/>
        <v>0</v>
      </c>
      <c r="P8" s="53">
        <f t="shared" si="3"/>
        <v>0</v>
      </c>
      <c r="Q8" s="51" t="s">
        <v>78</v>
      </c>
      <c r="R8" s="54" t="s">
        <v>86</v>
      </c>
      <c r="S8" s="54" t="s">
        <v>78</v>
      </c>
      <c r="T8" s="54" t="s">
        <v>82</v>
      </c>
      <c r="U8" s="54" t="s">
        <v>78</v>
      </c>
      <c r="V8" s="42">
        <v>3</v>
      </c>
      <c r="W8" s="54" t="s">
        <v>78</v>
      </c>
      <c r="X8" s="55"/>
    </row>
    <row r="9" spans="1:24" ht="30" customHeight="1" x14ac:dyDescent="0.3">
      <c r="A9" s="51" t="s">
        <v>87</v>
      </c>
      <c r="B9" s="51" t="s">
        <v>78</v>
      </c>
      <c r="C9" s="51" t="s">
        <v>77</v>
      </c>
      <c r="D9" s="52">
        <v>1</v>
      </c>
      <c r="E9" s="53"/>
      <c r="F9" s="53">
        <f t="shared" si="0"/>
        <v>0</v>
      </c>
      <c r="G9" s="53"/>
      <c r="H9" s="53">
        <f t="shared" si="1"/>
        <v>0</v>
      </c>
      <c r="I9" s="53"/>
      <c r="J9" s="53"/>
      <c r="K9" s="53"/>
      <c r="L9" s="53"/>
      <c r="M9" s="53"/>
      <c r="N9" s="53">
        <f t="shared" si="2"/>
        <v>0</v>
      </c>
      <c r="O9" s="53">
        <f t="shared" si="3"/>
        <v>0</v>
      </c>
      <c r="P9" s="53">
        <f t="shared" si="3"/>
        <v>0</v>
      </c>
      <c r="Q9" s="51" t="s">
        <v>78</v>
      </c>
      <c r="R9" s="54" t="s">
        <v>88</v>
      </c>
      <c r="S9" s="54" t="s">
        <v>78</v>
      </c>
      <c r="T9" s="54" t="s">
        <v>82</v>
      </c>
      <c r="U9" s="54" t="s">
        <v>78</v>
      </c>
      <c r="V9" s="42">
        <v>3</v>
      </c>
      <c r="W9" s="54" t="s">
        <v>78</v>
      </c>
      <c r="X9" s="55"/>
    </row>
    <row r="10" spans="1:24" ht="30" customHeight="1" x14ac:dyDescent="0.3">
      <c r="A10" s="51" t="s">
        <v>89</v>
      </c>
      <c r="B10" s="51" t="s">
        <v>78</v>
      </c>
      <c r="C10" s="51" t="s">
        <v>77</v>
      </c>
      <c r="D10" s="52">
        <v>1</v>
      </c>
      <c r="E10" s="53"/>
      <c r="F10" s="53">
        <f t="shared" si="0"/>
        <v>0</v>
      </c>
      <c r="G10" s="53"/>
      <c r="H10" s="53">
        <f t="shared" si="1"/>
        <v>0</v>
      </c>
      <c r="I10" s="53"/>
      <c r="J10" s="53"/>
      <c r="K10" s="53"/>
      <c r="L10" s="53"/>
      <c r="M10" s="53"/>
      <c r="N10" s="53">
        <f t="shared" si="2"/>
        <v>0</v>
      </c>
      <c r="O10" s="53">
        <f t="shared" si="3"/>
        <v>0</v>
      </c>
      <c r="P10" s="53">
        <f t="shared" si="3"/>
        <v>0</v>
      </c>
      <c r="Q10" s="51" t="s">
        <v>78</v>
      </c>
      <c r="R10" s="54" t="s">
        <v>90</v>
      </c>
      <c r="S10" s="54" t="s">
        <v>78</v>
      </c>
      <c r="T10" s="54" t="s">
        <v>82</v>
      </c>
      <c r="U10" s="54" t="s">
        <v>78</v>
      </c>
      <c r="V10" s="42">
        <v>3</v>
      </c>
      <c r="W10" s="54" t="s">
        <v>78</v>
      </c>
      <c r="X10" s="55"/>
    </row>
    <row r="11" spans="1:24" ht="30" customHeight="1" x14ac:dyDescent="0.3">
      <c r="A11" s="51" t="s">
        <v>91</v>
      </c>
      <c r="B11" s="51" t="s">
        <v>78</v>
      </c>
      <c r="C11" s="51" t="s">
        <v>77</v>
      </c>
      <c r="D11" s="52">
        <v>1</v>
      </c>
      <c r="E11" s="53"/>
      <c r="F11" s="53">
        <f t="shared" si="0"/>
        <v>0</v>
      </c>
      <c r="G11" s="53"/>
      <c r="H11" s="53">
        <f t="shared" si="1"/>
        <v>0</v>
      </c>
      <c r="I11" s="53"/>
      <c r="J11" s="53"/>
      <c r="K11" s="53"/>
      <c r="L11" s="53"/>
      <c r="M11" s="53"/>
      <c r="N11" s="53">
        <f t="shared" si="2"/>
        <v>0</v>
      </c>
      <c r="O11" s="53">
        <f t="shared" si="3"/>
        <v>0</v>
      </c>
      <c r="P11" s="53">
        <f t="shared" si="3"/>
        <v>0</v>
      </c>
      <c r="Q11" s="51" t="s">
        <v>78</v>
      </c>
      <c r="R11" s="54" t="s">
        <v>92</v>
      </c>
      <c r="S11" s="54" t="s">
        <v>78</v>
      </c>
      <c r="T11" s="54" t="s">
        <v>82</v>
      </c>
      <c r="U11" s="54" t="s">
        <v>78</v>
      </c>
      <c r="V11" s="42">
        <v>3</v>
      </c>
      <c r="W11" s="54" t="s">
        <v>78</v>
      </c>
      <c r="X11" s="55"/>
    </row>
    <row r="12" spans="1:24" ht="30" customHeight="1" x14ac:dyDescent="0.3">
      <c r="A12" s="51" t="s">
        <v>93</v>
      </c>
      <c r="B12" s="51" t="s">
        <v>78</v>
      </c>
      <c r="C12" s="51" t="s">
        <v>77</v>
      </c>
      <c r="D12" s="52">
        <v>1</v>
      </c>
      <c r="E12" s="53"/>
      <c r="F12" s="53">
        <f t="shared" si="0"/>
        <v>0</v>
      </c>
      <c r="G12" s="53"/>
      <c r="H12" s="53">
        <f t="shared" si="1"/>
        <v>0</v>
      </c>
      <c r="I12" s="53"/>
      <c r="J12" s="53"/>
      <c r="K12" s="53"/>
      <c r="L12" s="53"/>
      <c r="M12" s="53"/>
      <c r="N12" s="53">
        <f t="shared" si="2"/>
        <v>0</v>
      </c>
      <c r="O12" s="53">
        <f t="shared" si="3"/>
        <v>0</v>
      </c>
      <c r="P12" s="53">
        <f t="shared" si="3"/>
        <v>0</v>
      </c>
      <c r="Q12" s="51" t="s">
        <v>78</v>
      </c>
      <c r="R12" s="54" t="s">
        <v>94</v>
      </c>
      <c r="S12" s="54" t="s">
        <v>78</v>
      </c>
      <c r="T12" s="54" t="s">
        <v>82</v>
      </c>
      <c r="U12" s="54" t="s">
        <v>78</v>
      </c>
      <c r="V12" s="42">
        <v>3</v>
      </c>
      <c r="W12" s="54" t="s">
        <v>78</v>
      </c>
      <c r="X12" s="55"/>
    </row>
    <row r="13" spans="1:24" ht="30" customHeight="1" x14ac:dyDescent="0.3">
      <c r="A13" s="51" t="s">
        <v>95</v>
      </c>
      <c r="B13" s="51" t="s">
        <v>78</v>
      </c>
      <c r="C13" s="51" t="s">
        <v>77</v>
      </c>
      <c r="D13" s="52">
        <v>1</v>
      </c>
      <c r="E13" s="53"/>
      <c r="F13" s="53">
        <f t="shared" si="0"/>
        <v>0</v>
      </c>
      <c r="G13" s="53"/>
      <c r="H13" s="53">
        <f t="shared" si="1"/>
        <v>0</v>
      </c>
      <c r="I13" s="53"/>
      <c r="J13" s="53"/>
      <c r="K13" s="53"/>
      <c r="L13" s="53"/>
      <c r="M13" s="53"/>
      <c r="N13" s="53">
        <f t="shared" si="2"/>
        <v>0</v>
      </c>
      <c r="O13" s="53">
        <f t="shared" si="3"/>
        <v>0</v>
      </c>
      <c r="P13" s="53">
        <f t="shared" si="3"/>
        <v>0</v>
      </c>
      <c r="Q13" s="51" t="s">
        <v>78</v>
      </c>
      <c r="R13" s="54" t="s">
        <v>96</v>
      </c>
      <c r="S13" s="54" t="s">
        <v>78</v>
      </c>
      <c r="T13" s="54" t="s">
        <v>82</v>
      </c>
      <c r="U13" s="54" t="s">
        <v>78</v>
      </c>
      <c r="V13" s="42">
        <v>3</v>
      </c>
      <c r="W13" s="54" t="s">
        <v>78</v>
      </c>
      <c r="X13" s="55"/>
    </row>
    <row r="14" spans="1:24" ht="30" customHeight="1" x14ac:dyDescent="0.3">
      <c r="A14" s="51" t="s">
        <v>97</v>
      </c>
      <c r="B14" s="51" t="s">
        <v>78</v>
      </c>
      <c r="C14" s="51" t="s">
        <v>77</v>
      </c>
      <c r="D14" s="52">
        <v>1</v>
      </c>
      <c r="E14" s="53"/>
      <c r="F14" s="53">
        <f t="shared" si="0"/>
        <v>0</v>
      </c>
      <c r="G14" s="53"/>
      <c r="H14" s="53">
        <f t="shared" si="1"/>
        <v>0</v>
      </c>
      <c r="I14" s="53"/>
      <c r="J14" s="53"/>
      <c r="K14" s="53"/>
      <c r="L14" s="53"/>
      <c r="M14" s="53"/>
      <c r="N14" s="53">
        <f t="shared" si="2"/>
        <v>0</v>
      </c>
      <c r="O14" s="53">
        <f t="shared" si="3"/>
        <v>0</v>
      </c>
      <c r="P14" s="53">
        <f t="shared" si="3"/>
        <v>0</v>
      </c>
      <c r="Q14" s="51" t="s">
        <v>78</v>
      </c>
      <c r="R14" s="54" t="s">
        <v>98</v>
      </c>
      <c r="S14" s="54" t="s">
        <v>78</v>
      </c>
      <c r="T14" s="54" t="s">
        <v>82</v>
      </c>
      <c r="U14" s="54" t="s">
        <v>78</v>
      </c>
      <c r="V14" s="42">
        <v>3</v>
      </c>
      <c r="W14" s="54" t="s">
        <v>78</v>
      </c>
      <c r="X14" s="55"/>
    </row>
    <row r="15" spans="1:24" ht="30" customHeight="1" x14ac:dyDescent="0.3">
      <c r="A15" s="51" t="s">
        <v>99</v>
      </c>
      <c r="B15" s="51" t="s">
        <v>78</v>
      </c>
      <c r="C15" s="51" t="s">
        <v>77</v>
      </c>
      <c r="D15" s="52">
        <v>1</v>
      </c>
      <c r="E15" s="53"/>
      <c r="F15" s="53">
        <f t="shared" si="0"/>
        <v>0</v>
      </c>
      <c r="G15" s="53"/>
      <c r="H15" s="53">
        <f t="shared" si="1"/>
        <v>0</v>
      </c>
      <c r="I15" s="53"/>
      <c r="J15" s="53"/>
      <c r="K15" s="53"/>
      <c r="L15" s="53"/>
      <c r="M15" s="53"/>
      <c r="N15" s="53">
        <f t="shared" si="2"/>
        <v>0</v>
      </c>
      <c r="O15" s="53">
        <f t="shared" si="3"/>
        <v>0</v>
      </c>
      <c r="P15" s="53">
        <f t="shared" si="3"/>
        <v>0</v>
      </c>
      <c r="Q15" s="51" t="s">
        <v>78</v>
      </c>
      <c r="R15" s="54" t="s">
        <v>100</v>
      </c>
      <c r="S15" s="54" t="s">
        <v>78</v>
      </c>
      <c r="T15" s="54" t="s">
        <v>82</v>
      </c>
      <c r="U15" s="54" t="s">
        <v>78</v>
      </c>
      <c r="V15" s="42">
        <v>3</v>
      </c>
      <c r="W15" s="54" t="s">
        <v>78</v>
      </c>
      <c r="X15" s="55"/>
    </row>
    <row r="16" spans="1:24" ht="30" customHeight="1" x14ac:dyDescent="0.3">
      <c r="A16" s="51" t="s">
        <v>101</v>
      </c>
      <c r="B16" s="51" t="s">
        <v>78</v>
      </c>
      <c r="C16" s="51" t="s">
        <v>77</v>
      </c>
      <c r="D16" s="52">
        <v>1</v>
      </c>
      <c r="E16" s="53"/>
      <c r="F16" s="53">
        <f t="shared" si="0"/>
        <v>0</v>
      </c>
      <c r="G16" s="53"/>
      <c r="H16" s="53">
        <f t="shared" si="1"/>
        <v>0</v>
      </c>
      <c r="I16" s="53"/>
      <c r="J16" s="53"/>
      <c r="K16" s="53"/>
      <c r="L16" s="53"/>
      <c r="M16" s="53"/>
      <c r="N16" s="53">
        <f t="shared" si="2"/>
        <v>0</v>
      </c>
      <c r="O16" s="53">
        <f t="shared" si="3"/>
        <v>0</v>
      </c>
      <c r="P16" s="53">
        <f t="shared" si="3"/>
        <v>0</v>
      </c>
      <c r="Q16" s="51" t="s">
        <v>78</v>
      </c>
      <c r="R16" s="54" t="s">
        <v>102</v>
      </c>
      <c r="S16" s="54" t="s">
        <v>78</v>
      </c>
      <c r="T16" s="54" t="s">
        <v>82</v>
      </c>
      <c r="U16" s="54" t="s">
        <v>78</v>
      </c>
      <c r="V16" s="42">
        <v>3</v>
      </c>
      <c r="W16" s="54" t="s">
        <v>78</v>
      </c>
      <c r="X16" s="55"/>
    </row>
    <row r="17" spans="1:24" ht="30" customHeight="1" x14ac:dyDescent="0.3">
      <c r="A17" s="51" t="s">
        <v>103</v>
      </c>
      <c r="B17" s="51" t="s">
        <v>78</v>
      </c>
      <c r="C17" s="51" t="s">
        <v>77</v>
      </c>
      <c r="D17" s="52">
        <v>1</v>
      </c>
      <c r="E17" s="53"/>
      <c r="F17" s="53">
        <f t="shared" si="0"/>
        <v>0</v>
      </c>
      <c r="G17" s="53"/>
      <c r="H17" s="53">
        <f t="shared" si="1"/>
        <v>0</v>
      </c>
      <c r="I17" s="53"/>
      <c r="J17" s="53"/>
      <c r="K17" s="53"/>
      <c r="L17" s="53"/>
      <c r="M17" s="53"/>
      <c r="N17" s="53">
        <f t="shared" si="2"/>
        <v>0</v>
      </c>
      <c r="O17" s="53">
        <f t="shared" si="3"/>
        <v>0</v>
      </c>
      <c r="P17" s="53">
        <f t="shared" si="3"/>
        <v>0</v>
      </c>
      <c r="Q17" s="51" t="s">
        <v>78</v>
      </c>
      <c r="R17" s="54" t="s">
        <v>102</v>
      </c>
      <c r="S17" s="54" t="s">
        <v>78</v>
      </c>
      <c r="T17" s="54" t="s">
        <v>82</v>
      </c>
      <c r="U17" s="54" t="s">
        <v>78</v>
      </c>
      <c r="V17" s="42">
        <v>3</v>
      </c>
      <c r="W17" s="54" t="s">
        <v>78</v>
      </c>
      <c r="X17" s="55"/>
    </row>
    <row r="18" spans="1:24" ht="30" customHeight="1" x14ac:dyDescent="0.3">
      <c r="A18" s="51" t="s">
        <v>104</v>
      </c>
      <c r="B18" s="51" t="s">
        <v>78</v>
      </c>
      <c r="C18" s="51" t="s">
        <v>77</v>
      </c>
      <c r="D18" s="52">
        <v>1</v>
      </c>
      <c r="E18" s="53"/>
      <c r="F18" s="53">
        <f t="shared" si="0"/>
        <v>0</v>
      </c>
      <c r="G18" s="53"/>
      <c r="H18" s="53">
        <f t="shared" si="1"/>
        <v>0</v>
      </c>
      <c r="I18" s="53"/>
      <c r="J18" s="53"/>
      <c r="K18" s="53"/>
      <c r="L18" s="53"/>
      <c r="M18" s="53"/>
      <c r="N18" s="53">
        <f t="shared" si="2"/>
        <v>0</v>
      </c>
      <c r="O18" s="53">
        <f t="shared" si="3"/>
        <v>0</v>
      </c>
      <c r="P18" s="53">
        <f t="shared" si="3"/>
        <v>0</v>
      </c>
      <c r="Q18" s="51" t="s">
        <v>78</v>
      </c>
      <c r="R18" s="54" t="s">
        <v>105</v>
      </c>
      <c r="S18" s="54" t="s">
        <v>78</v>
      </c>
      <c r="T18" s="54" t="s">
        <v>82</v>
      </c>
      <c r="U18" s="54" t="s">
        <v>78</v>
      </c>
      <c r="V18" s="42">
        <v>3</v>
      </c>
      <c r="W18" s="54" t="s">
        <v>78</v>
      </c>
      <c r="X18" s="55"/>
    </row>
    <row r="19" spans="1:24" ht="30" customHeight="1" x14ac:dyDescent="0.3">
      <c r="A19" s="51" t="s">
        <v>106</v>
      </c>
      <c r="B19" s="51" t="s">
        <v>78</v>
      </c>
      <c r="C19" s="51" t="s">
        <v>77</v>
      </c>
      <c r="D19" s="52">
        <v>1</v>
      </c>
      <c r="E19" s="53"/>
      <c r="F19" s="53">
        <f t="shared" si="0"/>
        <v>0</v>
      </c>
      <c r="G19" s="53"/>
      <c r="H19" s="53">
        <f t="shared" si="1"/>
        <v>0</v>
      </c>
      <c r="I19" s="53"/>
      <c r="J19" s="53"/>
      <c r="K19" s="53"/>
      <c r="L19" s="53"/>
      <c r="M19" s="53"/>
      <c r="N19" s="53">
        <f t="shared" si="2"/>
        <v>0</v>
      </c>
      <c r="O19" s="53">
        <f t="shared" si="3"/>
        <v>0</v>
      </c>
      <c r="P19" s="53">
        <f t="shared" si="3"/>
        <v>0</v>
      </c>
      <c r="Q19" s="51" t="s">
        <v>78</v>
      </c>
      <c r="R19" s="54" t="s">
        <v>105</v>
      </c>
      <c r="S19" s="54" t="s">
        <v>78</v>
      </c>
      <c r="T19" s="54" t="s">
        <v>82</v>
      </c>
      <c r="U19" s="54" t="s">
        <v>78</v>
      </c>
      <c r="V19" s="42">
        <v>3</v>
      </c>
      <c r="W19" s="54" t="s">
        <v>78</v>
      </c>
      <c r="X19" s="55"/>
    </row>
    <row r="20" spans="1:24" ht="30" customHeight="1" x14ac:dyDescent="0.3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X20" s="55"/>
    </row>
    <row r="21" spans="1:24" ht="30" customHeight="1" x14ac:dyDescent="0.3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X21" s="55"/>
    </row>
    <row r="22" spans="1:24" ht="30" customHeight="1" x14ac:dyDescent="0.3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X22" s="55"/>
    </row>
    <row r="23" spans="1:24" ht="30" customHeight="1" x14ac:dyDescent="0.3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X23" s="55"/>
    </row>
    <row r="24" spans="1:24" ht="30" customHeight="1" x14ac:dyDescent="0.3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X24" s="55"/>
    </row>
    <row r="25" spans="1:24" ht="30" customHeight="1" x14ac:dyDescent="0.3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X25" s="55"/>
    </row>
    <row r="26" spans="1:24" ht="30" customHeight="1" x14ac:dyDescent="0.3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X26" s="55"/>
    </row>
    <row r="27" spans="1:24" ht="30" customHeight="1" x14ac:dyDescent="0.3">
      <c r="A27" s="51" t="s">
        <v>107</v>
      </c>
      <c r="B27" s="52"/>
      <c r="C27" s="52"/>
      <c r="D27" s="52"/>
      <c r="E27" s="52"/>
      <c r="F27" s="53">
        <f>F5</f>
        <v>0</v>
      </c>
      <c r="G27" s="52"/>
      <c r="H27" s="53">
        <f>H5</f>
        <v>0</v>
      </c>
      <c r="I27" s="53"/>
      <c r="J27" s="53"/>
      <c r="K27" s="53"/>
      <c r="L27" s="53"/>
      <c r="M27" s="52"/>
      <c r="N27" s="53">
        <f>N5</f>
        <v>0</v>
      </c>
      <c r="O27" s="52"/>
      <c r="P27" s="53">
        <f>P5</f>
        <v>0</v>
      </c>
      <c r="Q27" s="52"/>
      <c r="X27" s="55"/>
    </row>
  </sheetData>
  <mergeCells count="19">
    <mergeCell ref="A1:Q1"/>
    <mergeCell ref="A2:Q2"/>
    <mergeCell ref="A3:A4"/>
    <mergeCell ref="B3:B4"/>
    <mergeCell ref="C3:C4"/>
    <mergeCell ref="D3:D4"/>
    <mergeCell ref="E3:F3"/>
    <mergeCell ref="G3:H3"/>
    <mergeCell ref="M3:N3"/>
    <mergeCell ref="O3:P3"/>
    <mergeCell ref="W3:W4"/>
    <mergeCell ref="X3:X4"/>
    <mergeCell ref="A5:B5"/>
    <mergeCell ref="Q3:Q4"/>
    <mergeCell ref="R3:R4"/>
    <mergeCell ref="S3:S4"/>
    <mergeCell ref="T3:T4"/>
    <mergeCell ref="U3:U4"/>
    <mergeCell ref="V3:V4"/>
  </mergeCells>
  <phoneticPr fontId="2" type="noConversion"/>
  <pageMargins left="0.70866141732283472" right="0.31496062992125984" top="0.47244094488188981" bottom="0.47244094488188981" header="0.19685039370078741" footer="0.19685039370078741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C36F9-9E79-410A-B686-FDA9BE38DDF2}">
  <dimension ref="A1:BC325"/>
  <sheetViews>
    <sheetView view="pageBreakPreview" zoomScale="85" zoomScaleNormal="100" zoomScaleSheetLayoutView="85" workbookViewId="0">
      <pane ySplit="3" topLeftCell="A4" activePane="bottomLeft" state="frozen"/>
      <selection activeCell="U10" sqref="U10"/>
      <selection pane="bottomLeft" activeCell="D16" sqref="D16"/>
    </sheetView>
  </sheetViews>
  <sheetFormatPr defaultRowHeight="13.5" x14ac:dyDescent="0.3"/>
  <cols>
    <col min="1" max="2" width="30.625" style="56" customWidth="1"/>
    <col min="3" max="3" width="5.625" style="56" customWidth="1"/>
    <col min="4" max="4" width="8.625" style="56" customWidth="1"/>
    <col min="5" max="8" width="13.125" style="56" customWidth="1"/>
    <col min="9" max="12" width="13.125" style="56" hidden="1" customWidth="1"/>
    <col min="13" max="16" width="13.125" style="56" customWidth="1"/>
    <col min="17" max="17" width="12.375" style="56" customWidth="1"/>
    <col min="18" max="47" width="2.625" style="56" hidden="1" customWidth="1"/>
    <col min="48" max="48" width="10.625" style="56" hidden="1" customWidth="1"/>
    <col min="49" max="50" width="1.625" style="56" hidden="1" customWidth="1"/>
    <col min="51" max="51" width="24.625" style="56" hidden="1" customWidth="1"/>
    <col min="52" max="52" width="10.625" style="56" hidden="1" customWidth="1"/>
    <col min="53" max="16384" width="9" style="56"/>
  </cols>
  <sheetData>
    <row r="1" spans="1:52" ht="30" customHeight="1" x14ac:dyDescent="0.3">
      <c r="A1" s="87" t="str">
        <f>'공종별집계표(미래강의실)'!A2</f>
        <v>【】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52" ht="30" customHeight="1" x14ac:dyDescent="0.3">
      <c r="A2" s="88" t="s">
        <v>59</v>
      </c>
      <c r="B2" s="88" t="s">
        <v>60</v>
      </c>
      <c r="C2" s="88" t="s">
        <v>61</v>
      </c>
      <c r="D2" s="88" t="s">
        <v>62</v>
      </c>
      <c r="E2" s="88" t="s">
        <v>63</v>
      </c>
      <c r="F2" s="88"/>
      <c r="G2" s="88" t="s">
        <v>64</v>
      </c>
      <c r="H2" s="88"/>
      <c r="I2" s="57"/>
      <c r="J2" s="57"/>
      <c r="K2" s="57"/>
      <c r="L2" s="57"/>
      <c r="M2" s="88" t="s">
        <v>65</v>
      </c>
      <c r="N2" s="88"/>
      <c r="O2" s="88" t="s">
        <v>66</v>
      </c>
      <c r="P2" s="88"/>
      <c r="Q2" s="88" t="s">
        <v>67</v>
      </c>
      <c r="R2" s="87" t="s">
        <v>108</v>
      </c>
      <c r="S2" s="87" t="s">
        <v>69</v>
      </c>
      <c r="T2" s="87" t="s">
        <v>109</v>
      </c>
      <c r="U2" s="87" t="s">
        <v>68</v>
      </c>
      <c r="V2" s="87" t="s">
        <v>110</v>
      </c>
      <c r="W2" s="87" t="s">
        <v>111</v>
      </c>
      <c r="X2" s="87" t="s">
        <v>112</v>
      </c>
      <c r="Y2" s="87" t="s">
        <v>113</v>
      </c>
      <c r="Z2" s="87" t="s">
        <v>114</v>
      </c>
      <c r="AA2" s="87" t="s">
        <v>115</v>
      </c>
      <c r="AB2" s="87" t="s">
        <v>116</v>
      </c>
      <c r="AC2" s="87" t="s">
        <v>117</v>
      </c>
      <c r="AD2" s="87" t="s">
        <v>118</v>
      </c>
      <c r="AE2" s="87" t="s">
        <v>119</v>
      </c>
      <c r="AF2" s="87" t="s">
        <v>120</v>
      </c>
      <c r="AG2" s="87" t="s">
        <v>121</v>
      </c>
      <c r="AH2" s="87" t="s">
        <v>122</v>
      </c>
      <c r="AI2" s="87" t="s">
        <v>123</v>
      </c>
      <c r="AJ2" s="87" t="s">
        <v>124</v>
      </c>
      <c r="AK2" s="87" t="s">
        <v>125</v>
      </c>
      <c r="AL2" s="87" t="s">
        <v>126</v>
      </c>
      <c r="AM2" s="87" t="s">
        <v>127</v>
      </c>
      <c r="AN2" s="87" t="s">
        <v>128</v>
      </c>
      <c r="AO2" s="87" t="s">
        <v>129</v>
      </c>
      <c r="AP2" s="87" t="s">
        <v>130</v>
      </c>
      <c r="AQ2" s="87" t="s">
        <v>131</v>
      </c>
      <c r="AR2" s="87" t="s">
        <v>132</v>
      </c>
      <c r="AS2" s="87" t="s">
        <v>133</v>
      </c>
      <c r="AT2" s="87" t="s">
        <v>134</v>
      </c>
      <c r="AU2" s="87" t="s">
        <v>135</v>
      </c>
      <c r="AV2" s="87" t="s">
        <v>136</v>
      </c>
      <c r="AW2" s="87" t="s">
        <v>71</v>
      </c>
      <c r="AX2" s="87" t="s">
        <v>72</v>
      </c>
      <c r="AY2" s="87" t="s">
        <v>137</v>
      </c>
      <c r="AZ2" s="87" t="s">
        <v>138</v>
      </c>
    </row>
    <row r="3" spans="1:52" ht="30" customHeight="1" x14ac:dyDescent="0.3">
      <c r="A3" s="88"/>
      <c r="B3" s="88"/>
      <c r="C3" s="88"/>
      <c r="D3" s="88"/>
      <c r="E3" s="57" t="s">
        <v>75</v>
      </c>
      <c r="F3" s="57" t="s">
        <v>76</v>
      </c>
      <c r="G3" s="57" t="s">
        <v>75</v>
      </c>
      <c r="H3" s="57" t="s">
        <v>76</v>
      </c>
      <c r="I3" s="57"/>
      <c r="J3" s="57"/>
      <c r="K3" s="57"/>
      <c r="L3" s="57"/>
      <c r="M3" s="57" t="s">
        <v>75</v>
      </c>
      <c r="N3" s="57" t="s">
        <v>76</v>
      </c>
      <c r="O3" s="57" t="s">
        <v>75</v>
      </c>
      <c r="P3" s="57" t="s">
        <v>76</v>
      </c>
      <c r="Q3" s="88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</row>
    <row r="4" spans="1:52" ht="30" customHeight="1" x14ac:dyDescent="0.3">
      <c r="A4" s="58" t="str">
        <f>'공종별집계표(미래강의실)'!A6</f>
        <v>0101  가  설  공  사</v>
      </c>
      <c r="B4" s="58" t="s">
        <v>78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U4" s="60" t="s">
        <v>81</v>
      </c>
    </row>
    <row r="5" spans="1:52" ht="30" customHeight="1" x14ac:dyDescent="0.3">
      <c r="A5" s="58" t="s">
        <v>139</v>
      </c>
      <c r="B5" s="58" t="s">
        <v>140</v>
      </c>
      <c r="C5" s="58" t="s">
        <v>141</v>
      </c>
      <c r="D5" s="59">
        <f>'[2]수량산출서(미래강의실)'!F9</f>
        <v>5</v>
      </c>
      <c r="E5" s="61"/>
      <c r="F5" s="61">
        <f t="shared" ref="F5:F6" si="0">TRUNC(E5*D5, 0)</f>
        <v>0</v>
      </c>
      <c r="G5" s="61"/>
      <c r="H5" s="61">
        <f t="shared" ref="H5:H6" si="1">TRUNC(G5*D5, 0)</f>
        <v>0</v>
      </c>
      <c r="I5" s="61"/>
      <c r="J5" s="61"/>
      <c r="K5" s="61"/>
      <c r="L5" s="61"/>
      <c r="M5" s="61">
        <f>TRUNC([2]일위대가목록!M4,0)</f>
        <v>0</v>
      </c>
      <c r="N5" s="61">
        <f t="shared" ref="N5:N6" si="2">TRUNC(M5*D5, 0)</f>
        <v>0</v>
      </c>
      <c r="O5" s="61">
        <f t="shared" ref="O5:P6" si="3">TRUNC(E5+G5+M5, 0)</f>
        <v>0</v>
      </c>
      <c r="P5" s="61">
        <f t="shared" si="3"/>
        <v>0</v>
      </c>
      <c r="Q5" s="58" t="s">
        <v>78</v>
      </c>
      <c r="R5" s="60" t="s">
        <v>142</v>
      </c>
      <c r="S5" s="60" t="s">
        <v>78</v>
      </c>
      <c r="T5" s="60" t="s">
        <v>78</v>
      </c>
      <c r="U5" s="60" t="s">
        <v>81</v>
      </c>
      <c r="V5" s="60" t="s">
        <v>143</v>
      </c>
      <c r="W5" s="60" t="s">
        <v>144</v>
      </c>
      <c r="X5" s="60" t="s">
        <v>144</v>
      </c>
      <c r="AV5" s="60" t="s">
        <v>78</v>
      </c>
      <c r="AW5" s="60" t="s">
        <v>78</v>
      </c>
      <c r="AY5" s="60" t="s">
        <v>145</v>
      </c>
      <c r="AZ5" s="56">
        <v>60211</v>
      </c>
    </row>
    <row r="6" spans="1:52" ht="30" customHeight="1" x14ac:dyDescent="0.3">
      <c r="A6" s="58" t="s">
        <v>146</v>
      </c>
      <c r="B6" s="58" t="s">
        <v>147</v>
      </c>
      <c r="C6" s="58" t="s">
        <v>148</v>
      </c>
      <c r="D6" s="59">
        <f>'[2]수량산출서(미래강의실)'!F14</f>
        <v>957.5</v>
      </c>
      <c r="E6" s="61"/>
      <c r="F6" s="61">
        <f t="shared" si="0"/>
        <v>0</v>
      </c>
      <c r="G6" s="61"/>
      <c r="H6" s="61">
        <f t="shared" si="1"/>
        <v>0</v>
      </c>
      <c r="I6" s="61"/>
      <c r="J6" s="61"/>
      <c r="K6" s="61"/>
      <c r="L6" s="61"/>
      <c r="M6" s="61">
        <f>TRUNC([2]일위대가목록!M5,0)</f>
        <v>0</v>
      </c>
      <c r="N6" s="61">
        <f t="shared" si="2"/>
        <v>0</v>
      </c>
      <c r="O6" s="61">
        <f t="shared" si="3"/>
        <v>0</v>
      </c>
      <c r="P6" s="61">
        <f t="shared" si="3"/>
        <v>0</v>
      </c>
      <c r="Q6" s="58" t="s">
        <v>78</v>
      </c>
      <c r="R6" s="60" t="s">
        <v>149</v>
      </c>
      <c r="S6" s="60" t="s">
        <v>78</v>
      </c>
      <c r="T6" s="60" t="s">
        <v>78</v>
      </c>
      <c r="U6" s="60" t="s">
        <v>81</v>
      </c>
      <c r="V6" s="60" t="s">
        <v>143</v>
      </c>
      <c r="W6" s="60" t="s">
        <v>144</v>
      </c>
      <c r="X6" s="60" t="s">
        <v>144</v>
      </c>
      <c r="AV6" s="60" t="s">
        <v>78</v>
      </c>
      <c r="AW6" s="60" t="s">
        <v>78</v>
      </c>
      <c r="AY6" s="60" t="s">
        <v>150</v>
      </c>
      <c r="AZ6" s="56">
        <v>60218</v>
      </c>
    </row>
    <row r="7" spans="1:52" ht="30" customHeight="1" x14ac:dyDescent="0.3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</row>
    <row r="8" spans="1:52" ht="30" customHeight="1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</row>
    <row r="9" spans="1:52" ht="30" customHeight="1" x14ac:dyDescent="0.3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</row>
    <row r="10" spans="1:52" ht="30" customHeight="1" x14ac:dyDescent="0.3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</row>
    <row r="11" spans="1:52" ht="30" customHeight="1" x14ac:dyDescent="0.3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</row>
    <row r="12" spans="1:52" ht="30" customHeight="1" x14ac:dyDescent="0.3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</row>
    <row r="13" spans="1:52" ht="30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</row>
    <row r="14" spans="1:52" ht="30" customHeight="1" x14ac:dyDescent="0.3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</row>
    <row r="15" spans="1:52" ht="30" customHeight="1" x14ac:dyDescent="0.3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</row>
    <row r="16" spans="1:52" ht="30" customHeight="1" x14ac:dyDescent="0.3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</row>
    <row r="17" spans="1:52" ht="30" customHeight="1" x14ac:dyDescent="0.3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</row>
    <row r="18" spans="1:52" ht="30" customHeight="1" x14ac:dyDescent="0.3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</row>
    <row r="19" spans="1:52" ht="30" customHeight="1" x14ac:dyDescent="0.3">
      <c r="A19" s="59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</row>
    <row r="20" spans="1:52" ht="30" customHeight="1" x14ac:dyDescent="0.3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</row>
    <row r="21" spans="1:52" ht="30" customHeight="1" x14ac:dyDescent="0.3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  <row r="22" spans="1:52" ht="30" customHeight="1" x14ac:dyDescent="0.3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</row>
    <row r="23" spans="1:52" ht="30" customHeight="1" x14ac:dyDescent="0.3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</row>
    <row r="24" spans="1:52" ht="30" customHeight="1" x14ac:dyDescent="0.3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</row>
    <row r="25" spans="1:52" ht="30" customHeight="1" x14ac:dyDescent="0.3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</row>
    <row r="26" spans="1:52" ht="30" customHeight="1" x14ac:dyDescent="0.3">
      <c r="A26" s="58" t="s">
        <v>107</v>
      </c>
      <c r="B26" s="59"/>
      <c r="C26" s="59"/>
      <c r="D26" s="59"/>
      <c r="E26" s="59"/>
      <c r="F26" s="61">
        <f>SUM(F5:F25)</f>
        <v>0</v>
      </c>
      <c r="G26" s="59"/>
      <c r="H26" s="61">
        <f>SUM(H5:H25)</f>
        <v>0</v>
      </c>
      <c r="I26" s="61"/>
      <c r="J26" s="61"/>
      <c r="K26" s="61"/>
      <c r="L26" s="61"/>
      <c r="M26" s="59"/>
      <c r="N26" s="61">
        <f>SUM(N5:N25)</f>
        <v>0</v>
      </c>
      <c r="O26" s="59"/>
      <c r="P26" s="61">
        <f>SUM(P5:P25)</f>
        <v>0</v>
      </c>
      <c r="Q26" s="59"/>
      <c r="R26" s="56" t="s">
        <v>151</v>
      </c>
    </row>
    <row r="27" spans="1:52" ht="30" customHeight="1" x14ac:dyDescent="0.3">
      <c r="A27" s="58" t="str">
        <f>'공종별집계표(미래강의실)'!A7</f>
        <v>0102  타  일  공  사</v>
      </c>
      <c r="B27" s="58" t="s">
        <v>78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U27" s="60" t="s">
        <v>84</v>
      </c>
    </row>
    <row r="28" spans="1:52" ht="30" customHeight="1" x14ac:dyDescent="0.3">
      <c r="A28" s="58" t="s">
        <v>152</v>
      </c>
      <c r="B28" s="58" t="s">
        <v>153</v>
      </c>
      <c r="C28" s="58" t="s">
        <v>148</v>
      </c>
      <c r="D28" s="59">
        <f>'[2]수량산출서(미래강의실)'!F21</f>
        <v>38.9</v>
      </c>
      <c r="E28" s="61"/>
      <c r="F28" s="61">
        <f t="shared" ref="F28" si="4">TRUNC(E28*D28, 0)</f>
        <v>0</v>
      </c>
      <c r="G28" s="61"/>
      <c r="H28" s="61"/>
      <c r="I28" s="61"/>
      <c r="J28" s="61"/>
      <c r="K28" s="61"/>
      <c r="L28" s="61"/>
      <c r="M28" s="61"/>
      <c r="N28" s="61">
        <f t="shared" ref="N28" si="5">TRUNC(M28*D28, 0)</f>
        <v>0</v>
      </c>
      <c r="O28" s="61">
        <f t="shared" ref="O28:P28" si="6">TRUNC(E28+G28+M28, 0)</f>
        <v>0</v>
      </c>
      <c r="P28" s="61">
        <f t="shared" si="6"/>
        <v>0</v>
      </c>
      <c r="Q28" s="58" t="s">
        <v>78</v>
      </c>
      <c r="R28" s="60" t="s">
        <v>154</v>
      </c>
      <c r="S28" s="60" t="s">
        <v>78</v>
      </c>
      <c r="T28" s="60" t="s">
        <v>78</v>
      </c>
      <c r="U28" s="60" t="s">
        <v>84</v>
      </c>
      <c r="V28" s="60" t="s">
        <v>143</v>
      </c>
      <c r="W28" s="60" t="s">
        <v>144</v>
      </c>
      <c r="X28" s="60" t="s">
        <v>144</v>
      </c>
      <c r="AV28" s="60" t="s">
        <v>78</v>
      </c>
      <c r="AW28" s="60" t="s">
        <v>78</v>
      </c>
      <c r="AY28" s="60" t="s">
        <v>155</v>
      </c>
      <c r="AZ28" s="56">
        <v>60460</v>
      </c>
    </row>
    <row r="29" spans="1:52" ht="30" customHeight="1" x14ac:dyDescent="0.3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</row>
    <row r="30" spans="1:52" ht="30" customHeight="1" x14ac:dyDescent="0.3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</row>
    <row r="31" spans="1:52" ht="30" customHeight="1" x14ac:dyDescent="0.3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</row>
    <row r="32" spans="1:52" ht="30" customHeight="1" x14ac:dyDescent="0.3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</row>
    <row r="33" spans="1:17" ht="30" customHeight="1" x14ac:dyDescent="0.3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</row>
    <row r="34" spans="1:17" ht="30" customHeight="1" x14ac:dyDescent="0.3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</row>
    <row r="35" spans="1:17" ht="30" customHeight="1" x14ac:dyDescent="0.3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</row>
    <row r="36" spans="1:17" ht="30" customHeight="1" x14ac:dyDescent="0.3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</row>
    <row r="37" spans="1:17" ht="30" customHeight="1" x14ac:dyDescent="0.3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</row>
    <row r="38" spans="1:17" ht="30" customHeight="1" x14ac:dyDescent="0.3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</row>
    <row r="39" spans="1:17" ht="30" customHeight="1" x14ac:dyDescent="0.3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</row>
    <row r="40" spans="1:17" ht="30" customHeight="1" x14ac:dyDescent="0.3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</row>
    <row r="41" spans="1:17" ht="30" customHeight="1" x14ac:dyDescent="0.3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</row>
    <row r="42" spans="1:17" ht="30" customHeight="1" x14ac:dyDescent="0.3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</row>
    <row r="43" spans="1:17" ht="30" customHeight="1" x14ac:dyDescent="0.3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</row>
    <row r="44" spans="1:17" ht="30" customHeight="1" x14ac:dyDescent="0.3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</row>
    <row r="45" spans="1:17" ht="30" customHeight="1" x14ac:dyDescent="0.3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</row>
    <row r="46" spans="1:17" ht="30" customHeight="1" x14ac:dyDescent="0.3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</row>
    <row r="47" spans="1:17" ht="30" customHeight="1" x14ac:dyDescent="0.3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</row>
    <row r="48" spans="1:17" ht="30" customHeight="1" x14ac:dyDescent="0.3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</row>
    <row r="49" spans="1:52" ht="30" customHeight="1" x14ac:dyDescent="0.3">
      <c r="A49" s="58" t="s">
        <v>107</v>
      </c>
      <c r="B49" s="59"/>
      <c r="C49" s="59"/>
      <c r="D49" s="59"/>
      <c r="E49" s="59"/>
      <c r="F49" s="61">
        <f>SUM(F28:F48)</f>
        <v>0</v>
      </c>
      <c r="G49" s="59"/>
      <c r="H49" s="61">
        <f>SUM(H28:H48)</f>
        <v>0</v>
      </c>
      <c r="I49" s="61"/>
      <c r="J49" s="61"/>
      <c r="K49" s="61"/>
      <c r="L49" s="61"/>
      <c r="M49" s="59"/>
      <c r="N49" s="61">
        <f>SUM(N28:N48)</f>
        <v>0</v>
      </c>
      <c r="O49" s="59"/>
      <c r="P49" s="61">
        <f>SUM(P28:P48)</f>
        <v>0</v>
      </c>
      <c r="Q49" s="59"/>
      <c r="R49" s="56" t="s">
        <v>151</v>
      </c>
    </row>
    <row r="50" spans="1:52" ht="30" customHeight="1" x14ac:dyDescent="0.3">
      <c r="A50" s="58" t="str">
        <f>'공종별집계표(미래강의실)'!A8</f>
        <v>0103  목    공    사</v>
      </c>
      <c r="B50" s="58" t="s">
        <v>78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U50" s="60" t="s">
        <v>86</v>
      </c>
    </row>
    <row r="51" spans="1:52" ht="30" customHeight="1" x14ac:dyDescent="0.3">
      <c r="A51" s="58" t="s">
        <v>156</v>
      </c>
      <c r="B51" s="58" t="s">
        <v>157</v>
      </c>
      <c r="C51" s="58" t="s">
        <v>148</v>
      </c>
      <c r="D51" s="59">
        <f>'[2]수량산출서(미래강의실)'!F27</f>
        <v>14.9</v>
      </c>
      <c r="E51" s="61"/>
      <c r="F51" s="61">
        <f t="shared" ref="F51" si="7">TRUNC(E51*D51, 0)</f>
        <v>0</v>
      </c>
      <c r="G51" s="61"/>
      <c r="H51" s="61">
        <f t="shared" ref="H51" si="8">TRUNC(G51*D51, 0)</f>
        <v>0</v>
      </c>
      <c r="I51" s="61"/>
      <c r="J51" s="61"/>
      <c r="K51" s="61"/>
      <c r="L51" s="61"/>
      <c r="M51" s="61"/>
      <c r="N51" s="61">
        <f t="shared" ref="N51" si="9">TRUNC(M51*D51, 0)</f>
        <v>0</v>
      </c>
      <c r="O51" s="61">
        <f t="shared" ref="O51:P51" si="10">TRUNC(E51+G51+M51, 0)</f>
        <v>0</v>
      </c>
      <c r="P51" s="61">
        <f t="shared" si="10"/>
        <v>0</v>
      </c>
      <c r="Q51" s="58" t="s">
        <v>78</v>
      </c>
      <c r="R51" s="60" t="s">
        <v>158</v>
      </c>
      <c r="S51" s="60" t="s">
        <v>78</v>
      </c>
      <c r="T51" s="60" t="s">
        <v>78</v>
      </c>
      <c r="U51" s="60" t="s">
        <v>86</v>
      </c>
      <c r="V51" s="60" t="s">
        <v>143</v>
      </c>
      <c r="W51" s="60" t="s">
        <v>144</v>
      </c>
      <c r="X51" s="60" t="s">
        <v>144</v>
      </c>
      <c r="AV51" s="60" t="s">
        <v>78</v>
      </c>
      <c r="AW51" s="60" t="s">
        <v>78</v>
      </c>
      <c r="AY51" s="60" t="s">
        <v>159</v>
      </c>
      <c r="AZ51" s="56">
        <v>60536</v>
      </c>
    </row>
    <row r="52" spans="1:52" ht="30" customHeight="1" x14ac:dyDescent="0.3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</row>
    <row r="53" spans="1:52" ht="30" customHeight="1" x14ac:dyDescent="0.3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</row>
    <row r="54" spans="1:52" ht="30" customHeight="1" x14ac:dyDescent="0.3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</row>
    <row r="55" spans="1:52" ht="30" customHeight="1" x14ac:dyDescent="0.3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</row>
    <row r="56" spans="1:52" ht="30" customHeight="1" x14ac:dyDescent="0.3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</row>
    <row r="57" spans="1:52" ht="30" customHeight="1" x14ac:dyDescent="0.3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</row>
    <row r="58" spans="1:52" ht="30" customHeight="1" x14ac:dyDescent="0.3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</row>
    <row r="59" spans="1:52" ht="30" customHeight="1" x14ac:dyDescent="0.3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</row>
    <row r="60" spans="1:52" ht="30" customHeight="1" x14ac:dyDescent="0.3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</row>
    <row r="61" spans="1:52" ht="30" customHeight="1" x14ac:dyDescent="0.3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</row>
    <row r="62" spans="1:52" ht="30" customHeight="1" x14ac:dyDescent="0.3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</row>
    <row r="63" spans="1:52" ht="30" customHeight="1" x14ac:dyDescent="0.3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</row>
    <row r="64" spans="1:52" ht="30" customHeight="1" x14ac:dyDescent="0.3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</row>
    <row r="65" spans="1:52" ht="30" customHeight="1" x14ac:dyDescent="0.3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</row>
    <row r="66" spans="1:52" ht="30" customHeight="1" x14ac:dyDescent="0.3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</row>
    <row r="67" spans="1:52" ht="30" customHeight="1" x14ac:dyDescent="0.3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</row>
    <row r="68" spans="1:52" ht="30" customHeight="1" x14ac:dyDescent="0.3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</row>
    <row r="69" spans="1:52" ht="30" customHeight="1" x14ac:dyDescent="0.3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</row>
    <row r="70" spans="1:52" ht="30" customHeight="1" x14ac:dyDescent="0.3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</row>
    <row r="71" spans="1:52" ht="30" customHeight="1" x14ac:dyDescent="0.3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</row>
    <row r="72" spans="1:52" ht="30" customHeight="1" x14ac:dyDescent="0.3">
      <c r="A72" s="58" t="s">
        <v>107</v>
      </c>
      <c r="B72" s="59"/>
      <c r="C72" s="59"/>
      <c r="D72" s="59"/>
      <c r="E72" s="59"/>
      <c r="F72" s="61">
        <f>SUM(F51:F71)</f>
        <v>0</v>
      </c>
      <c r="G72" s="59"/>
      <c r="H72" s="61">
        <f>SUM(H51:H71)</f>
        <v>0</v>
      </c>
      <c r="I72" s="61"/>
      <c r="J72" s="61"/>
      <c r="K72" s="61"/>
      <c r="L72" s="61"/>
      <c r="M72" s="59"/>
      <c r="N72" s="61">
        <f>SUM(N51:N71)</f>
        <v>0</v>
      </c>
      <c r="O72" s="59"/>
      <c r="P72" s="61">
        <f>SUM(P51:P71)</f>
        <v>0</v>
      </c>
      <c r="Q72" s="59"/>
      <c r="R72" s="56" t="s">
        <v>151</v>
      </c>
    </row>
    <row r="73" spans="1:52" ht="30" customHeight="1" x14ac:dyDescent="0.3">
      <c r="A73" s="58" t="str">
        <f>'공종별집계표(미래강의실)'!A9</f>
        <v>0104  방  수  공  사</v>
      </c>
      <c r="B73" s="58" t="s">
        <v>78</v>
      </c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U73" s="60" t="s">
        <v>88</v>
      </c>
    </row>
    <row r="74" spans="1:52" ht="30" customHeight="1" x14ac:dyDescent="0.3">
      <c r="A74" s="58" t="s">
        <v>160</v>
      </c>
      <c r="B74" s="58" t="s">
        <v>161</v>
      </c>
      <c r="C74" s="58" t="s">
        <v>162</v>
      </c>
      <c r="D74" s="59">
        <f>'[2]수량산출서(미래강의실)'!F40</f>
        <v>1091.3</v>
      </c>
      <c r="E74" s="61"/>
      <c r="F74" s="61">
        <f t="shared" ref="F74:F76" si="11">TRUNC(E74*D74, 0)</f>
        <v>0</v>
      </c>
      <c r="G74" s="61"/>
      <c r="H74" s="61">
        <f t="shared" ref="H74:H76" si="12">TRUNC(G74*D74, 0)</f>
        <v>0</v>
      </c>
      <c r="I74" s="61"/>
      <c r="J74" s="61"/>
      <c r="K74" s="61"/>
      <c r="L74" s="61"/>
      <c r="M74" s="61"/>
      <c r="N74" s="61">
        <f t="shared" ref="N74:N76" si="13">TRUNC(M74*D74, 0)</f>
        <v>0</v>
      </c>
      <c r="O74" s="61">
        <f t="shared" ref="O74:P76" si="14">TRUNC(E74+G74+M74, 0)</f>
        <v>0</v>
      </c>
      <c r="P74" s="61">
        <f t="shared" si="14"/>
        <v>0</v>
      </c>
      <c r="Q74" s="58" t="s">
        <v>78</v>
      </c>
      <c r="R74" s="60" t="s">
        <v>163</v>
      </c>
      <c r="S74" s="60" t="s">
        <v>78</v>
      </c>
      <c r="T74" s="60" t="s">
        <v>78</v>
      </c>
      <c r="U74" s="60" t="s">
        <v>88</v>
      </c>
      <c r="V74" s="60" t="s">
        <v>143</v>
      </c>
      <c r="W74" s="60" t="s">
        <v>144</v>
      </c>
      <c r="X74" s="60" t="s">
        <v>144</v>
      </c>
      <c r="AV74" s="60" t="s">
        <v>78</v>
      </c>
      <c r="AW74" s="60" t="s">
        <v>78</v>
      </c>
      <c r="AY74" s="60" t="s">
        <v>164</v>
      </c>
      <c r="AZ74" s="56">
        <v>60573</v>
      </c>
    </row>
    <row r="75" spans="1:52" ht="30" customHeight="1" x14ac:dyDescent="0.3">
      <c r="A75" s="58" t="s">
        <v>165</v>
      </c>
      <c r="B75" s="58" t="s">
        <v>166</v>
      </c>
      <c r="C75" s="58" t="s">
        <v>162</v>
      </c>
      <c r="D75" s="59">
        <f>'[2]수량산출서(미래강의실)'!F61</f>
        <v>864.7</v>
      </c>
      <c r="E75" s="61"/>
      <c r="F75" s="61">
        <f t="shared" si="11"/>
        <v>0</v>
      </c>
      <c r="G75" s="61"/>
      <c r="H75" s="61">
        <f t="shared" si="12"/>
        <v>0</v>
      </c>
      <c r="I75" s="61"/>
      <c r="J75" s="61"/>
      <c r="K75" s="61"/>
      <c r="L75" s="61"/>
      <c r="M75" s="61"/>
      <c r="N75" s="61">
        <f t="shared" si="13"/>
        <v>0</v>
      </c>
      <c r="O75" s="61">
        <f t="shared" si="14"/>
        <v>0</v>
      </c>
      <c r="P75" s="61">
        <f t="shared" si="14"/>
        <v>0</v>
      </c>
      <c r="Q75" s="58" t="s">
        <v>78</v>
      </c>
      <c r="R75" s="60" t="s">
        <v>167</v>
      </c>
      <c r="S75" s="60" t="s">
        <v>78</v>
      </c>
      <c r="T75" s="60" t="s">
        <v>78</v>
      </c>
      <c r="U75" s="60" t="s">
        <v>88</v>
      </c>
      <c r="V75" s="60" t="s">
        <v>143</v>
      </c>
      <c r="W75" s="60" t="s">
        <v>144</v>
      </c>
      <c r="X75" s="60" t="s">
        <v>144</v>
      </c>
      <c r="AV75" s="60" t="s">
        <v>78</v>
      </c>
      <c r="AW75" s="60" t="s">
        <v>78</v>
      </c>
      <c r="AY75" s="60" t="s">
        <v>168</v>
      </c>
      <c r="AZ75" s="56">
        <v>60574</v>
      </c>
    </row>
    <row r="76" spans="1:52" ht="30" customHeight="1" x14ac:dyDescent="0.3">
      <c r="A76" s="59" t="s">
        <v>169</v>
      </c>
      <c r="B76" s="59" t="s">
        <v>170</v>
      </c>
      <c r="C76" s="59" t="s">
        <v>171</v>
      </c>
      <c r="D76" s="59">
        <v>24</v>
      </c>
      <c r="E76" s="61"/>
      <c r="F76" s="61">
        <f t="shared" si="11"/>
        <v>0</v>
      </c>
      <c r="G76" s="61"/>
      <c r="H76" s="61">
        <f t="shared" si="12"/>
        <v>0</v>
      </c>
      <c r="I76" s="61"/>
      <c r="J76" s="61"/>
      <c r="K76" s="61"/>
      <c r="L76" s="61"/>
      <c r="M76" s="61"/>
      <c r="N76" s="61">
        <f t="shared" si="13"/>
        <v>0</v>
      </c>
      <c r="O76" s="61">
        <f t="shared" si="14"/>
        <v>0</v>
      </c>
      <c r="P76" s="61">
        <f t="shared" si="14"/>
        <v>0</v>
      </c>
      <c r="Q76" s="58" t="s">
        <v>78</v>
      </c>
    </row>
    <row r="77" spans="1:52" ht="30" customHeight="1" x14ac:dyDescent="0.3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</row>
    <row r="78" spans="1:52" ht="30" customHeight="1" x14ac:dyDescent="0.3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</row>
    <row r="79" spans="1:52" ht="30" customHeight="1" x14ac:dyDescent="0.3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</row>
    <row r="80" spans="1:52" ht="30" customHeight="1" x14ac:dyDescent="0.3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</row>
    <row r="81" spans="1:21" ht="30" customHeight="1" x14ac:dyDescent="0.3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</row>
    <row r="82" spans="1:21" ht="30" customHeight="1" x14ac:dyDescent="0.3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</row>
    <row r="83" spans="1:21" ht="30" customHeight="1" x14ac:dyDescent="0.3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</row>
    <row r="84" spans="1:21" ht="30" customHeight="1" x14ac:dyDescent="0.3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</row>
    <row r="85" spans="1:21" ht="30" customHeight="1" x14ac:dyDescent="0.3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</row>
    <row r="86" spans="1:21" ht="30" customHeight="1" x14ac:dyDescent="0.3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</row>
    <row r="87" spans="1:21" ht="30" customHeight="1" x14ac:dyDescent="0.3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</row>
    <row r="88" spans="1:21" ht="30" customHeight="1" x14ac:dyDescent="0.3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</row>
    <row r="89" spans="1:21" ht="30" customHeight="1" x14ac:dyDescent="0.3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</row>
    <row r="90" spans="1:21" ht="30" customHeight="1" x14ac:dyDescent="0.3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</row>
    <row r="91" spans="1:21" ht="30" customHeight="1" x14ac:dyDescent="0.3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</row>
    <row r="92" spans="1:21" ht="30" customHeight="1" x14ac:dyDescent="0.3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</row>
    <row r="93" spans="1:21" ht="30" customHeight="1" x14ac:dyDescent="0.3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</row>
    <row r="94" spans="1:21" ht="30" customHeight="1" x14ac:dyDescent="0.3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</row>
    <row r="95" spans="1:21" ht="30" customHeight="1" x14ac:dyDescent="0.3">
      <c r="A95" s="58" t="s">
        <v>107</v>
      </c>
      <c r="B95" s="59"/>
      <c r="C95" s="59"/>
      <c r="D95" s="59"/>
      <c r="E95" s="59"/>
      <c r="F95" s="61">
        <f>SUM(F74:F94)</f>
        <v>0</v>
      </c>
      <c r="G95" s="59"/>
      <c r="H95" s="61">
        <f>SUM(H74:H94)</f>
        <v>0</v>
      </c>
      <c r="I95" s="61"/>
      <c r="J95" s="61"/>
      <c r="K95" s="61"/>
      <c r="L95" s="61"/>
      <c r="M95" s="59"/>
      <c r="N95" s="61">
        <f>SUM(N74:N94)</f>
        <v>0</v>
      </c>
      <c r="O95" s="59"/>
      <c r="P95" s="61">
        <f>SUM(P74:P94)</f>
        <v>0</v>
      </c>
      <c r="Q95" s="59"/>
      <c r="R95" s="56" t="s">
        <v>151</v>
      </c>
    </row>
    <row r="96" spans="1:21" ht="30" customHeight="1" x14ac:dyDescent="0.3">
      <c r="A96" s="58" t="str">
        <f>'공종별집계표(미래강의실)'!A10</f>
        <v>0105  금  속  공  사</v>
      </c>
      <c r="B96" s="58" t="s">
        <v>78</v>
      </c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U96" s="60" t="s">
        <v>90</v>
      </c>
    </row>
    <row r="97" spans="1:52" ht="30" customHeight="1" x14ac:dyDescent="0.3">
      <c r="A97" s="58" t="s">
        <v>172</v>
      </c>
      <c r="B97" s="58" t="s">
        <v>173</v>
      </c>
      <c r="C97" s="58" t="s">
        <v>148</v>
      </c>
      <c r="D97" s="59">
        <f>'[2]수량산출서(미래강의실)'!F67</f>
        <v>71.8</v>
      </c>
      <c r="E97" s="61"/>
      <c r="F97" s="61">
        <f t="shared" ref="F97:F99" si="15">TRUNC(E97*D97, 0)</f>
        <v>0</v>
      </c>
      <c r="G97" s="61"/>
      <c r="H97" s="61">
        <f t="shared" ref="H97:H99" si="16">TRUNC(G97*D97, 0)</f>
        <v>0</v>
      </c>
      <c r="I97" s="61"/>
      <c r="J97" s="61"/>
      <c r="K97" s="61"/>
      <c r="L97" s="61"/>
      <c r="M97" s="61"/>
      <c r="N97" s="61">
        <f t="shared" ref="N97:N99" si="17">TRUNC(M97*D97, 0)</f>
        <v>0</v>
      </c>
      <c r="O97" s="61">
        <f t="shared" ref="O97:P99" si="18">TRUNC(E97+G97+M97, 0)</f>
        <v>0</v>
      </c>
      <c r="P97" s="61">
        <f t="shared" si="18"/>
        <v>0</v>
      </c>
      <c r="Q97" s="58" t="s">
        <v>78</v>
      </c>
      <c r="R97" s="60" t="s">
        <v>174</v>
      </c>
      <c r="S97" s="60" t="s">
        <v>78</v>
      </c>
      <c r="T97" s="60" t="s">
        <v>78</v>
      </c>
      <c r="U97" s="60" t="s">
        <v>90</v>
      </c>
      <c r="V97" s="60" t="s">
        <v>143</v>
      </c>
      <c r="W97" s="60" t="s">
        <v>144</v>
      </c>
      <c r="X97" s="60" t="s">
        <v>144</v>
      </c>
      <c r="AV97" s="60" t="s">
        <v>78</v>
      </c>
      <c r="AW97" s="60" t="s">
        <v>78</v>
      </c>
      <c r="AY97" s="60" t="s">
        <v>175</v>
      </c>
      <c r="AZ97" s="56">
        <v>60610</v>
      </c>
    </row>
    <row r="98" spans="1:52" ht="30" customHeight="1" x14ac:dyDescent="0.3">
      <c r="A98" s="58" t="s">
        <v>176</v>
      </c>
      <c r="B98" s="58" t="s">
        <v>177</v>
      </c>
      <c r="C98" s="58" t="s">
        <v>162</v>
      </c>
      <c r="D98" s="59">
        <f>'[2]수량산출서(미래강의실)'!F72</f>
        <v>61.9</v>
      </c>
      <c r="E98" s="61"/>
      <c r="F98" s="61">
        <f t="shared" si="15"/>
        <v>0</v>
      </c>
      <c r="G98" s="61"/>
      <c r="H98" s="61">
        <f t="shared" si="16"/>
        <v>0</v>
      </c>
      <c r="I98" s="61"/>
      <c r="J98" s="61"/>
      <c r="K98" s="61"/>
      <c r="L98" s="61"/>
      <c r="M98" s="61"/>
      <c r="N98" s="61">
        <f t="shared" si="17"/>
        <v>0</v>
      </c>
      <c r="O98" s="61">
        <f t="shared" si="18"/>
        <v>0</v>
      </c>
      <c r="P98" s="61">
        <f t="shared" si="18"/>
        <v>0</v>
      </c>
      <c r="Q98" s="58" t="s">
        <v>78</v>
      </c>
      <c r="R98" s="60" t="s">
        <v>178</v>
      </c>
      <c r="S98" s="60" t="s">
        <v>78</v>
      </c>
      <c r="T98" s="60" t="s">
        <v>78</v>
      </c>
      <c r="U98" s="60" t="s">
        <v>90</v>
      </c>
      <c r="V98" s="60" t="s">
        <v>143</v>
      </c>
      <c r="W98" s="60" t="s">
        <v>144</v>
      </c>
      <c r="X98" s="60" t="s">
        <v>144</v>
      </c>
      <c r="AV98" s="60" t="s">
        <v>78</v>
      </c>
      <c r="AW98" s="60" t="s">
        <v>78</v>
      </c>
      <c r="AY98" s="60" t="s">
        <v>179</v>
      </c>
      <c r="AZ98" s="56">
        <v>60613</v>
      </c>
    </row>
    <row r="99" spans="1:52" ht="30" customHeight="1" x14ac:dyDescent="0.3">
      <c r="A99" s="58" t="s">
        <v>180</v>
      </c>
      <c r="B99" s="62" t="s">
        <v>181</v>
      </c>
      <c r="C99" s="58" t="s">
        <v>182</v>
      </c>
      <c r="D99" s="59">
        <f>'[2]수량산출서(미래강의실)'!F78</f>
        <v>531</v>
      </c>
      <c r="E99" s="61"/>
      <c r="F99" s="61">
        <f t="shared" si="15"/>
        <v>0</v>
      </c>
      <c r="G99" s="61"/>
      <c r="H99" s="61">
        <f t="shared" si="16"/>
        <v>0</v>
      </c>
      <c r="I99" s="61"/>
      <c r="J99" s="61"/>
      <c r="K99" s="61"/>
      <c r="L99" s="61"/>
      <c r="M99" s="61"/>
      <c r="N99" s="61">
        <f t="shared" si="17"/>
        <v>0</v>
      </c>
      <c r="O99" s="61">
        <f t="shared" si="18"/>
        <v>0</v>
      </c>
      <c r="P99" s="61">
        <f t="shared" si="18"/>
        <v>0</v>
      </c>
      <c r="Q99" s="58" t="s">
        <v>78</v>
      </c>
      <c r="R99" s="60" t="s">
        <v>183</v>
      </c>
      <c r="S99" s="60" t="s">
        <v>78</v>
      </c>
      <c r="T99" s="60" t="s">
        <v>78</v>
      </c>
      <c r="U99" s="60" t="s">
        <v>90</v>
      </c>
      <c r="V99" s="60" t="s">
        <v>143</v>
      </c>
      <c r="W99" s="60" t="s">
        <v>144</v>
      </c>
      <c r="X99" s="60" t="s">
        <v>144</v>
      </c>
      <c r="AV99" s="60" t="s">
        <v>78</v>
      </c>
      <c r="AW99" s="60" t="s">
        <v>78</v>
      </c>
      <c r="AY99" s="60" t="s">
        <v>184</v>
      </c>
      <c r="AZ99" s="56">
        <v>60726</v>
      </c>
    </row>
    <row r="100" spans="1:52" ht="30" customHeight="1" x14ac:dyDescent="0.3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</row>
    <row r="101" spans="1:52" ht="30" customHeight="1" x14ac:dyDescent="0.3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</row>
    <row r="102" spans="1:52" ht="30" customHeight="1" x14ac:dyDescent="0.3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</row>
    <row r="103" spans="1:52" ht="30" customHeight="1" x14ac:dyDescent="0.3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</row>
    <row r="104" spans="1:52" ht="30" customHeight="1" x14ac:dyDescent="0.3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</row>
    <row r="105" spans="1:52" ht="30" customHeight="1" x14ac:dyDescent="0.3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</row>
    <row r="106" spans="1:52" ht="30" customHeight="1" x14ac:dyDescent="0.3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</row>
    <row r="107" spans="1:52" ht="30" customHeight="1" x14ac:dyDescent="0.3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</row>
    <row r="108" spans="1:52" ht="30" customHeight="1" x14ac:dyDescent="0.3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</row>
    <row r="109" spans="1:52" ht="30" customHeight="1" x14ac:dyDescent="0.3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</row>
    <row r="110" spans="1:52" ht="30" customHeight="1" x14ac:dyDescent="0.3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</row>
    <row r="111" spans="1:52" ht="30" customHeight="1" x14ac:dyDescent="0.3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</row>
    <row r="112" spans="1:52" ht="30" customHeight="1" x14ac:dyDescent="0.3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</row>
    <row r="113" spans="1:52" ht="30" customHeight="1" x14ac:dyDescent="0.3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</row>
    <row r="114" spans="1:52" ht="30" customHeight="1" x14ac:dyDescent="0.3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</row>
    <row r="115" spans="1:52" ht="30" customHeight="1" x14ac:dyDescent="0.3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</row>
    <row r="116" spans="1:52" ht="30" customHeight="1" x14ac:dyDescent="0.3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</row>
    <row r="117" spans="1:52" ht="30" customHeight="1" x14ac:dyDescent="0.3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</row>
    <row r="118" spans="1:52" ht="30" customHeight="1" x14ac:dyDescent="0.3">
      <c r="A118" s="58" t="s">
        <v>107</v>
      </c>
      <c r="B118" s="59"/>
      <c r="C118" s="59"/>
      <c r="D118" s="59"/>
      <c r="E118" s="59"/>
      <c r="F118" s="61">
        <f>SUM(F97:F117)</f>
        <v>0</v>
      </c>
      <c r="G118" s="59"/>
      <c r="H118" s="61">
        <f>SUM(H97:H117)</f>
        <v>0</v>
      </c>
      <c r="I118" s="61"/>
      <c r="J118" s="61"/>
      <c r="K118" s="61"/>
      <c r="L118" s="61"/>
      <c r="M118" s="59"/>
      <c r="N118" s="61">
        <f>SUM(N97:N117)</f>
        <v>0</v>
      </c>
      <c r="O118" s="59"/>
      <c r="P118" s="61">
        <f>SUM(P97:P117)</f>
        <v>0</v>
      </c>
      <c r="Q118" s="59"/>
      <c r="R118" s="56" t="s">
        <v>151</v>
      </c>
    </row>
    <row r="119" spans="1:52" ht="30" customHeight="1" x14ac:dyDescent="0.3">
      <c r="A119" s="58" t="str">
        <f>'공종별집계표(미래강의실)'!A11</f>
        <v>0106  미  장  공  사</v>
      </c>
      <c r="B119" s="58" t="s">
        <v>78</v>
      </c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U119" s="60" t="s">
        <v>92</v>
      </c>
    </row>
    <row r="120" spans="1:52" ht="30" customHeight="1" x14ac:dyDescent="0.3">
      <c r="A120" s="58" t="s">
        <v>185</v>
      </c>
      <c r="B120" s="58" t="s">
        <v>186</v>
      </c>
      <c r="C120" s="58" t="s">
        <v>148</v>
      </c>
      <c r="D120" s="59">
        <f>'[2]수량산출서(미래강의실)'!F84</f>
        <v>411.4</v>
      </c>
      <c r="E120" s="61">
        <f>TRUNC([2]일위대가목록!E18,0)</f>
        <v>0</v>
      </c>
      <c r="F120" s="61">
        <f t="shared" ref="F120:F121" si="19">TRUNC(E120*D120, 0)</f>
        <v>0</v>
      </c>
      <c r="G120" s="61"/>
      <c r="H120" s="61">
        <f t="shared" ref="H120:H121" si="20">TRUNC(G120*D120, 0)</f>
        <v>0</v>
      </c>
      <c r="I120" s="61"/>
      <c r="J120" s="61"/>
      <c r="K120" s="61"/>
      <c r="L120" s="61"/>
      <c r="M120" s="61"/>
      <c r="N120" s="61">
        <f t="shared" ref="N120:N121" si="21">TRUNC(M120*D120, 0)</f>
        <v>0</v>
      </c>
      <c r="O120" s="61">
        <f t="shared" ref="O120:P121" si="22">TRUNC(E120+G120+M120, 0)</f>
        <v>0</v>
      </c>
      <c r="P120" s="61">
        <f t="shared" si="22"/>
        <v>0</v>
      </c>
      <c r="Q120" s="58" t="s">
        <v>78</v>
      </c>
      <c r="R120" s="60" t="s">
        <v>187</v>
      </c>
      <c r="S120" s="60" t="s">
        <v>78</v>
      </c>
      <c r="T120" s="60" t="s">
        <v>78</v>
      </c>
      <c r="U120" s="60" t="s">
        <v>92</v>
      </c>
      <c r="V120" s="60" t="s">
        <v>143</v>
      </c>
      <c r="W120" s="60" t="s">
        <v>144</v>
      </c>
      <c r="X120" s="60" t="s">
        <v>144</v>
      </c>
      <c r="AV120" s="60" t="s">
        <v>78</v>
      </c>
      <c r="AW120" s="60" t="s">
        <v>78</v>
      </c>
      <c r="AY120" s="60" t="s">
        <v>188</v>
      </c>
      <c r="AZ120" s="56">
        <v>60640</v>
      </c>
    </row>
    <row r="121" spans="1:52" ht="30" customHeight="1" x14ac:dyDescent="0.3">
      <c r="A121" s="58" t="s">
        <v>189</v>
      </c>
      <c r="B121" s="58" t="s">
        <v>78</v>
      </c>
      <c r="C121" s="58" t="s">
        <v>162</v>
      </c>
      <c r="D121" s="59">
        <f>'[2]수량산출서(미래강의실)'!F98</f>
        <v>501.1</v>
      </c>
      <c r="E121" s="61"/>
      <c r="F121" s="61">
        <f t="shared" si="19"/>
        <v>0</v>
      </c>
      <c r="G121" s="61"/>
      <c r="H121" s="61">
        <f t="shared" si="20"/>
        <v>0</v>
      </c>
      <c r="I121" s="61"/>
      <c r="J121" s="61"/>
      <c r="K121" s="61"/>
      <c r="L121" s="61"/>
      <c r="M121" s="61">
        <f>TRUNC([2]일위대가목록!M19,0)</f>
        <v>0</v>
      </c>
      <c r="N121" s="61">
        <f t="shared" si="21"/>
        <v>0</v>
      </c>
      <c r="O121" s="61">
        <f t="shared" si="22"/>
        <v>0</v>
      </c>
      <c r="P121" s="61">
        <f t="shared" si="22"/>
        <v>0</v>
      </c>
      <c r="Q121" s="58" t="s">
        <v>78</v>
      </c>
      <c r="R121" s="60" t="s">
        <v>190</v>
      </c>
      <c r="S121" s="60" t="s">
        <v>78</v>
      </c>
      <c r="T121" s="60" t="s">
        <v>78</v>
      </c>
      <c r="U121" s="60" t="s">
        <v>92</v>
      </c>
      <c r="V121" s="60" t="s">
        <v>143</v>
      </c>
      <c r="W121" s="60" t="s">
        <v>144</v>
      </c>
      <c r="X121" s="60" t="s">
        <v>144</v>
      </c>
      <c r="AV121" s="60" t="s">
        <v>78</v>
      </c>
      <c r="AW121" s="60" t="s">
        <v>78</v>
      </c>
      <c r="AY121" s="60" t="s">
        <v>191</v>
      </c>
      <c r="AZ121" s="56">
        <v>60670</v>
      </c>
    </row>
    <row r="122" spans="1:52" ht="30" customHeight="1" x14ac:dyDescent="0.3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</row>
    <row r="123" spans="1:52" ht="30" customHeight="1" x14ac:dyDescent="0.3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</row>
    <row r="124" spans="1:52" ht="30" customHeight="1" x14ac:dyDescent="0.3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</row>
    <row r="125" spans="1:52" ht="30" customHeight="1" x14ac:dyDescent="0.3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</row>
    <row r="126" spans="1:52" ht="30" customHeight="1" x14ac:dyDescent="0.3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</row>
    <row r="127" spans="1:52" ht="30" customHeight="1" x14ac:dyDescent="0.3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</row>
    <row r="128" spans="1:52" ht="30" customHeight="1" x14ac:dyDescent="0.3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</row>
    <row r="129" spans="1:52" ht="30" customHeight="1" x14ac:dyDescent="0.3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</row>
    <row r="130" spans="1:52" ht="30" customHeight="1" x14ac:dyDescent="0.3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</row>
    <row r="131" spans="1:52" ht="30" customHeight="1" x14ac:dyDescent="0.3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</row>
    <row r="132" spans="1:52" ht="30" customHeight="1" x14ac:dyDescent="0.3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</row>
    <row r="133" spans="1:52" ht="30" customHeight="1" x14ac:dyDescent="0.3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</row>
    <row r="134" spans="1:52" ht="30" customHeight="1" x14ac:dyDescent="0.3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</row>
    <row r="135" spans="1:52" ht="30" customHeight="1" x14ac:dyDescent="0.3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</row>
    <row r="136" spans="1:52" ht="30" customHeight="1" x14ac:dyDescent="0.3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</row>
    <row r="137" spans="1:52" ht="30" customHeight="1" x14ac:dyDescent="0.3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</row>
    <row r="138" spans="1:52" ht="30" customHeight="1" x14ac:dyDescent="0.3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</row>
    <row r="139" spans="1:52" ht="30" customHeight="1" x14ac:dyDescent="0.3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</row>
    <row r="140" spans="1:52" ht="30" customHeight="1" x14ac:dyDescent="0.3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</row>
    <row r="141" spans="1:52" ht="30" customHeight="1" x14ac:dyDescent="0.3">
      <c r="A141" s="58" t="s">
        <v>107</v>
      </c>
      <c r="B141" s="59"/>
      <c r="C141" s="59"/>
      <c r="D141" s="59"/>
      <c r="E141" s="59"/>
      <c r="F141" s="61">
        <f>SUM(F120:F140)</f>
        <v>0</v>
      </c>
      <c r="G141" s="59"/>
      <c r="H141" s="61">
        <f>SUM(H120:H140)</f>
        <v>0</v>
      </c>
      <c r="I141" s="61"/>
      <c r="J141" s="61"/>
      <c r="K141" s="61"/>
      <c r="L141" s="61"/>
      <c r="M141" s="59"/>
      <c r="N141" s="61">
        <f>SUM(N120:N140)</f>
        <v>0</v>
      </c>
      <c r="O141" s="59"/>
      <c r="P141" s="61">
        <f>SUM(P120:P140)</f>
        <v>0</v>
      </c>
      <c r="Q141" s="59"/>
      <c r="R141" s="56" t="s">
        <v>151</v>
      </c>
    </row>
    <row r="142" spans="1:52" ht="30" customHeight="1" x14ac:dyDescent="0.3">
      <c r="A142" s="58" t="str">
        <f>'공종별집계표(미래강의실)'!A12</f>
        <v>0107  창  호  공  사</v>
      </c>
      <c r="B142" s="58" t="s">
        <v>78</v>
      </c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U142" s="60" t="s">
        <v>94</v>
      </c>
    </row>
    <row r="143" spans="1:52" ht="30" customHeight="1" x14ac:dyDescent="0.3">
      <c r="A143" s="58" t="s">
        <v>192</v>
      </c>
      <c r="B143" s="58" t="s">
        <v>193</v>
      </c>
      <c r="C143" s="58" t="s">
        <v>148</v>
      </c>
      <c r="D143" s="59">
        <f>'[2]수량산출서(미래강의실)'!F104</f>
        <v>8.3000000000000007</v>
      </c>
      <c r="E143" s="61"/>
      <c r="F143" s="61">
        <f t="shared" ref="F143:F158" si="23">TRUNC(E143*D143, 0)</f>
        <v>0</v>
      </c>
      <c r="G143" s="61">
        <f>TRUNC([2]단가대비표!Q37,0)</f>
        <v>0</v>
      </c>
      <c r="H143" s="61">
        <f t="shared" ref="H143:H158" si="24">TRUNC(G143*D143, 0)</f>
        <v>0</v>
      </c>
      <c r="I143" s="61"/>
      <c r="J143" s="61"/>
      <c r="K143" s="61"/>
      <c r="L143" s="61"/>
      <c r="M143" s="61">
        <f>TRUNC([2]단가대비표!W37,0)</f>
        <v>0</v>
      </c>
      <c r="N143" s="61">
        <f t="shared" ref="N143:N158" si="25">TRUNC(M143*D143, 0)</f>
        <v>0</v>
      </c>
      <c r="O143" s="61">
        <f t="shared" ref="O143:P158" si="26">TRUNC(E143+G143+M143, 0)</f>
        <v>0</v>
      </c>
      <c r="P143" s="61">
        <f t="shared" si="26"/>
        <v>0</v>
      </c>
      <c r="Q143" s="58" t="s">
        <v>194</v>
      </c>
      <c r="R143" s="60" t="s">
        <v>195</v>
      </c>
      <c r="S143" s="60" t="s">
        <v>78</v>
      </c>
      <c r="T143" s="60" t="s">
        <v>78</v>
      </c>
      <c r="U143" s="60" t="s">
        <v>94</v>
      </c>
      <c r="V143" s="60" t="s">
        <v>143</v>
      </c>
      <c r="W143" s="60" t="s">
        <v>144</v>
      </c>
      <c r="X143" s="60" t="s">
        <v>144</v>
      </c>
      <c r="AV143" s="60" t="s">
        <v>78</v>
      </c>
      <c r="AW143" s="60" t="s">
        <v>78</v>
      </c>
      <c r="AY143" s="60" t="s">
        <v>196</v>
      </c>
      <c r="AZ143" s="56">
        <v>60672</v>
      </c>
    </row>
    <row r="144" spans="1:52" ht="30" customHeight="1" x14ac:dyDescent="0.3">
      <c r="A144" s="58" t="s">
        <v>197</v>
      </c>
      <c r="B144" s="58" t="s">
        <v>193</v>
      </c>
      <c r="C144" s="58" t="s">
        <v>148</v>
      </c>
      <c r="D144" s="59">
        <f>'[2]수량산출서(미래강의실)'!F109</f>
        <v>56.3</v>
      </c>
      <c r="E144" s="61"/>
      <c r="F144" s="61">
        <f t="shared" si="23"/>
        <v>0</v>
      </c>
      <c r="G144" s="61">
        <f>TRUNC([2]단가대비표!Q38,0)</f>
        <v>0</v>
      </c>
      <c r="H144" s="61">
        <f t="shared" si="24"/>
        <v>0</v>
      </c>
      <c r="I144" s="61"/>
      <c r="J144" s="61"/>
      <c r="K144" s="61"/>
      <c r="L144" s="61"/>
      <c r="M144" s="61">
        <f>TRUNC([2]단가대비표!W38,0)</f>
        <v>0</v>
      </c>
      <c r="N144" s="61">
        <f t="shared" si="25"/>
        <v>0</v>
      </c>
      <c r="O144" s="61">
        <f t="shared" si="26"/>
        <v>0</v>
      </c>
      <c r="P144" s="61">
        <f t="shared" si="26"/>
        <v>0</v>
      </c>
      <c r="Q144" s="58" t="s">
        <v>194</v>
      </c>
      <c r="R144" s="60" t="s">
        <v>195</v>
      </c>
      <c r="S144" s="60" t="s">
        <v>78</v>
      </c>
      <c r="T144" s="60" t="s">
        <v>78</v>
      </c>
      <c r="U144" s="60" t="s">
        <v>94</v>
      </c>
      <c r="V144" s="60" t="s">
        <v>143</v>
      </c>
      <c r="W144" s="60" t="s">
        <v>144</v>
      </c>
      <c r="X144" s="60" t="s">
        <v>144</v>
      </c>
      <c r="AV144" s="60" t="s">
        <v>78</v>
      </c>
      <c r="AW144" s="60" t="s">
        <v>78</v>
      </c>
      <c r="AY144" s="60" t="s">
        <v>196</v>
      </c>
      <c r="AZ144" s="56">
        <v>60672</v>
      </c>
    </row>
    <row r="145" spans="1:52" ht="30" customHeight="1" x14ac:dyDescent="0.3">
      <c r="A145" s="58" t="s">
        <v>198</v>
      </c>
      <c r="B145" s="58" t="s">
        <v>193</v>
      </c>
      <c r="C145" s="58" t="s">
        <v>148</v>
      </c>
      <c r="D145" s="59">
        <f>'[2]수량산출서(미래강의실)'!F114</f>
        <v>87.8</v>
      </c>
      <c r="E145" s="61"/>
      <c r="F145" s="61">
        <f t="shared" si="23"/>
        <v>0</v>
      </c>
      <c r="G145" s="61">
        <f>TRUNC([2]단가대비표!Q39,0)</f>
        <v>0</v>
      </c>
      <c r="H145" s="61">
        <f t="shared" si="24"/>
        <v>0</v>
      </c>
      <c r="I145" s="61"/>
      <c r="J145" s="61"/>
      <c r="K145" s="61"/>
      <c r="L145" s="61"/>
      <c r="M145" s="61">
        <f>TRUNC([2]단가대비표!W39,0)</f>
        <v>0</v>
      </c>
      <c r="N145" s="61">
        <f t="shared" si="25"/>
        <v>0</v>
      </c>
      <c r="O145" s="61">
        <f t="shared" si="26"/>
        <v>0</v>
      </c>
      <c r="P145" s="61">
        <f t="shared" si="26"/>
        <v>0</v>
      </c>
      <c r="Q145" s="58" t="s">
        <v>194</v>
      </c>
      <c r="R145" s="60" t="s">
        <v>195</v>
      </c>
      <c r="S145" s="60" t="s">
        <v>78</v>
      </c>
      <c r="T145" s="60" t="s">
        <v>78</v>
      </c>
      <c r="U145" s="60" t="s">
        <v>94</v>
      </c>
      <c r="V145" s="60" t="s">
        <v>143</v>
      </c>
      <c r="W145" s="60" t="s">
        <v>144</v>
      </c>
      <c r="X145" s="60" t="s">
        <v>144</v>
      </c>
      <c r="AV145" s="60" t="s">
        <v>78</v>
      </c>
      <c r="AW145" s="60" t="s">
        <v>78</v>
      </c>
      <c r="AY145" s="60" t="s">
        <v>196</v>
      </c>
      <c r="AZ145" s="56">
        <v>60672</v>
      </c>
    </row>
    <row r="146" spans="1:52" ht="30" customHeight="1" x14ac:dyDescent="0.3">
      <c r="A146" s="58" t="s">
        <v>199</v>
      </c>
      <c r="B146" s="58" t="s">
        <v>200</v>
      </c>
      <c r="C146" s="58" t="s">
        <v>148</v>
      </c>
      <c r="D146" s="59">
        <f>'[2]수량산출서(미래강의실)'!F121</f>
        <v>80.5</v>
      </c>
      <c r="E146" s="61"/>
      <c r="F146" s="61">
        <f t="shared" si="23"/>
        <v>0</v>
      </c>
      <c r="G146" s="61">
        <f>TRUNC([2]단가대비표!Q43,0)</f>
        <v>0</v>
      </c>
      <c r="H146" s="61">
        <f t="shared" si="24"/>
        <v>0</v>
      </c>
      <c r="I146" s="61"/>
      <c r="J146" s="61"/>
      <c r="K146" s="61"/>
      <c r="L146" s="61"/>
      <c r="M146" s="61">
        <f>TRUNC([2]단가대비표!W43,0)</f>
        <v>0</v>
      </c>
      <c r="N146" s="61">
        <f t="shared" si="25"/>
        <v>0</v>
      </c>
      <c r="O146" s="61">
        <f t="shared" si="26"/>
        <v>0</v>
      </c>
      <c r="P146" s="61">
        <f t="shared" si="26"/>
        <v>0</v>
      </c>
      <c r="Q146" s="58" t="s">
        <v>194</v>
      </c>
      <c r="R146" s="60"/>
      <c r="S146" s="60"/>
      <c r="T146" s="60"/>
      <c r="U146" s="60"/>
      <c r="V146" s="60"/>
      <c r="W146" s="60"/>
      <c r="X146" s="60"/>
      <c r="AV146" s="60"/>
      <c r="AW146" s="60"/>
      <c r="AY146" s="60"/>
    </row>
    <row r="147" spans="1:52" ht="30" customHeight="1" x14ac:dyDescent="0.3">
      <c r="A147" s="58" t="s">
        <v>201</v>
      </c>
      <c r="B147" s="58" t="s">
        <v>202</v>
      </c>
      <c r="C147" s="58" t="s">
        <v>203</v>
      </c>
      <c r="D147" s="59">
        <f>'[2]수량산출서(미래강의실)'!F126</f>
        <v>4</v>
      </c>
      <c r="E147" s="61"/>
      <c r="F147" s="61">
        <f t="shared" si="23"/>
        <v>0</v>
      </c>
      <c r="G147" s="61">
        <f>TRUNC([2]단가대비표!Q31,0)</f>
        <v>0</v>
      </c>
      <c r="H147" s="61">
        <f t="shared" si="24"/>
        <v>0</v>
      </c>
      <c r="I147" s="61"/>
      <c r="J147" s="61"/>
      <c r="K147" s="61"/>
      <c r="L147" s="61"/>
      <c r="M147" s="61">
        <f>TRUNC([2]단가대비표!W31,0)</f>
        <v>0</v>
      </c>
      <c r="N147" s="61">
        <f t="shared" si="25"/>
        <v>0</v>
      </c>
      <c r="O147" s="61">
        <f t="shared" si="26"/>
        <v>0</v>
      </c>
      <c r="P147" s="61">
        <f t="shared" si="26"/>
        <v>0</v>
      </c>
      <c r="Q147" s="58" t="s">
        <v>194</v>
      </c>
      <c r="R147" s="60"/>
      <c r="S147" s="60"/>
      <c r="T147" s="60"/>
      <c r="U147" s="60"/>
      <c r="V147" s="60"/>
      <c r="W147" s="60"/>
      <c r="X147" s="60"/>
      <c r="AV147" s="60"/>
      <c r="AW147" s="60"/>
      <c r="AY147" s="60"/>
    </row>
    <row r="148" spans="1:52" ht="30" customHeight="1" x14ac:dyDescent="0.3">
      <c r="A148" s="58" t="s">
        <v>201</v>
      </c>
      <c r="B148" s="58" t="s">
        <v>204</v>
      </c>
      <c r="C148" s="58" t="s">
        <v>203</v>
      </c>
      <c r="D148" s="59">
        <f>'[2]수량산출서(미래강의실)'!F131</f>
        <v>4</v>
      </c>
      <c r="E148" s="61"/>
      <c r="F148" s="61">
        <f t="shared" si="23"/>
        <v>0</v>
      </c>
      <c r="G148" s="61">
        <f>TRUNC([2]단가대비표!Q32,0)</f>
        <v>0</v>
      </c>
      <c r="H148" s="61">
        <f t="shared" si="24"/>
        <v>0</v>
      </c>
      <c r="I148" s="61"/>
      <c r="J148" s="61"/>
      <c r="K148" s="61"/>
      <c r="L148" s="61"/>
      <c r="M148" s="61">
        <f>TRUNC([2]단가대비표!W32,0)</f>
        <v>0</v>
      </c>
      <c r="N148" s="61">
        <f t="shared" si="25"/>
        <v>0</v>
      </c>
      <c r="O148" s="61">
        <f t="shared" si="26"/>
        <v>0</v>
      </c>
      <c r="P148" s="61">
        <f t="shared" si="26"/>
        <v>0</v>
      </c>
      <c r="Q148" s="58" t="s">
        <v>194</v>
      </c>
      <c r="R148" s="60"/>
      <c r="S148" s="60"/>
      <c r="T148" s="60"/>
      <c r="U148" s="60"/>
      <c r="V148" s="60"/>
      <c r="W148" s="60"/>
      <c r="X148" s="60"/>
      <c r="AV148" s="60"/>
      <c r="AW148" s="60"/>
      <c r="AY148" s="60"/>
    </row>
    <row r="149" spans="1:52" ht="30" customHeight="1" x14ac:dyDescent="0.3">
      <c r="A149" s="58" t="s">
        <v>205</v>
      </c>
      <c r="B149" s="58" t="s">
        <v>206</v>
      </c>
      <c r="C149" s="58" t="s">
        <v>207</v>
      </c>
      <c r="D149" s="59">
        <f>'[2]수량산출서(미래강의실)'!F137</f>
        <v>8</v>
      </c>
      <c r="E149" s="61"/>
      <c r="F149" s="61">
        <f t="shared" si="23"/>
        <v>0</v>
      </c>
      <c r="G149" s="61">
        <f>TRUNC([2]단가대비표!Q33,0)</f>
        <v>0</v>
      </c>
      <c r="H149" s="61">
        <f t="shared" si="24"/>
        <v>0</v>
      </c>
      <c r="I149" s="61"/>
      <c r="J149" s="61"/>
      <c r="K149" s="61"/>
      <c r="L149" s="61"/>
      <c r="M149" s="61">
        <f>TRUNC([2]단가대비표!W33,0)</f>
        <v>0</v>
      </c>
      <c r="N149" s="61">
        <f t="shared" si="25"/>
        <v>0</v>
      </c>
      <c r="O149" s="61">
        <f t="shared" si="26"/>
        <v>0</v>
      </c>
      <c r="P149" s="61">
        <f t="shared" si="26"/>
        <v>0</v>
      </c>
      <c r="Q149" s="58"/>
      <c r="R149" s="60"/>
      <c r="S149" s="60"/>
      <c r="T149" s="60"/>
      <c r="U149" s="60"/>
      <c r="V149" s="60"/>
      <c r="W149" s="60"/>
      <c r="X149" s="60"/>
      <c r="AV149" s="60"/>
      <c r="AW149" s="60"/>
      <c r="AY149" s="60"/>
    </row>
    <row r="150" spans="1:52" ht="30" customHeight="1" x14ac:dyDescent="0.3">
      <c r="A150" s="58" t="s">
        <v>208</v>
      </c>
      <c r="B150" s="58" t="s">
        <v>209</v>
      </c>
      <c r="C150" s="58" t="s">
        <v>210</v>
      </c>
      <c r="D150" s="59">
        <f>'[2]수량산출서(미래강의실)'!F142</f>
        <v>1</v>
      </c>
      <c r="E150" s="61"/>
      <c r="F150" s="61">
        <f t="shared" si="23"/>
        <v>0</v>
      </c>
      <c r="G150" s="61">
        <f>TRUNC([2]단가대비표!Q34,0)</f>
        <v>0</v>
      </c>
      <c r="H150" s="61">
        <f t="shared" si="24"/>
        <v>0</v>
      </c>
      <c r="I150" s="61"/>
      <c r="J150" s="61"/>
      <c r="K150" s="61"/>
      <c r="L150" s="61"/>
      <c r="M150" s="61">
        <f>TRUNC([2]단가대비표!W34,0)</f>
        <v>0</v>
      </c>
      <c r="N150" s="61">
        <f t="shared" si="25"/>
        <v>0</v>
      </c>
      <c r="O150" s="61">
        <f t="shared" si="26"/>
        <v>0</v>
      </c>
      <c r="P150" s="61">
        <f t="shared" si="26"/>
        <v>0</v>
      </c>
      <c r="Q150" s="58" t="s">
        <v>211</v>
      </c>
      <c r="R150" s="60"/>
      <c r="S150" s="60"/>
      <c r="T150" s="60"/>
      <c r="U150" s="60"/>
      <c r="V150" s="60"/>
      <c r="W150" s="60"/>
      <c r="X150" s="60"/>
      <c r="AV150" s="60"/>
      <c r="AW150" s="60"/>
      <c r="AY150" s="60"/>
    </row>
    <row r="151" spans="1:52" ht="30" customHeight="1" x14ac:dyDescent="0.3">
      <c r="A151" s="58" t="s">
        <v>212</v>
      </c>
      <c r="B151" s="58" t="s">
        <v>213</v>
      </c>
      <c r="C151" s="58" t="s">
        <v>214</v>
      </c>
      <c r="D151" s="59">
        <f>'[2]수량산출서(미래강의실)'!F147</f>
        <v>3</v>
      </c>
      <c r="E151" s="61"/>
      <c r="F151" s="61">
        <f t="shared" si="23"/>
        <v>0</v>
      </c>
      <c r="G151" s="61">
        <f>TRUNC([2]단가대비표!Q35,0)</f>
        <v>0</v>
      </c>
      <c r="H151" s="61">
        <f t="shared" si="24"/>
        <v>0</v>
      </c>
      <c r="I151" s="61"/>
      <c r="J151" s="61"/>
      <c r="K151" s="61"/>
      <c r="L151" s="61"/>
      <c r="M151" s="61">
        <f>TRUNC([2]단가대비표!W35,0)</f>
        <v>0</v>
      </c>
      <c r="N151" s="61">
        <f t="shared" si="25"/>
        <v>0</v>
      </c>
      <c r="O151" s="61">
        <f t="shared" si="26"/>
        <v>0</v>
      </c>
      <c r="P151" s="61">
        <f t="shared" si="26"/>
        <v>0</v>
      </c>
      <c r="Q151" s="58" t="s">
        <v>194</v>
      </c>
      <c r="R151" s="60"/>
      <c r="S151" s="60"/>
      <c r="T151" s="60"/>
      <c r="U151" s="60"/>
      <c r="V151" s="60"/>
      <c r="W151" s="60"/>
      <c r="X151" s="60"/>
      <c r="AV151" s="60"/>
      <c r="AW151" s="60"/>
      <c r="AY151" s="60"/>
    </row>
    <row r="152" spans="1:52" ht="30" customHeight="1" x14ac:dyDescent="0.3">
      <c r="A152" s="58" t="s">
        <v>215</v>
      </c>
      <c r="B152" s="58" t="s">
        <v>216</v>
      </c>
      <c r="C152" s="58" t="s">
        <v>148</v>
      </c>
      <c r="D152" s="59">
        <f>'[2]수량산출서(미래강의실)'!F152</f>
        <v>8.1</v>
      </c>
      <c r="E152" s="61"/>
      <c r="F152" s="61">
        <f t="shared" si="23"/>
        <v>0</v>
      </c>
      <c r="G152" s="61">
        <f>TRUNC([2]단가대비표!Q36,0)</f>
        <v>0</v>
      </c>
      <c r="H152" s="61">
        <f t="shared" si="24"/>
        <v>0</v>
      </c>
      <c r="I152" s="61"/>
      <c r="J152" s="61"/>
      <c r="K152" s="61"/>
      <c r="L152" s="61"/>
      <c r="M152" s="61">
        <f>TRUNC([2]단가대비표!W36,0)</f>
        <v>0</v>
      </c>
      <c r="N152" s="61">
        <f t="shared" si="25"/>
        <v>0</v>
      </c>
      <c r="O152" s="61">
        <f t="shared" si="26"/>
        <v>0</v>
      </c>
      <c r="P152" s="61">
        <f t="shared" si="26"/>
        <v>0</v>
      </c>
      <c r="Q152" s="58" t="s">
        <v>194</v>
      </c>
      <c r="R152" s="60"/>
      <c r="S152" s="60"/>
      <c r="T152" s="60"/>
      <c r="U152" s="60"/>
      <c r="V152" s="60"/>
      <c r="W152" s="60"/>
      <c r="X152" s="60"/>
      <c r="AV152" s="60"/>
      <c r="AW152" s="60"/>
      <c r="AY152" s="60"/>
    </row>
    <row r="153" spans="1:52" ht="30" customHeight="1" x14ac:dyDescent="0.3">
      <c r="A153" s="58" t="s">
        <v>217</v>
      </c>
      <c r="B153" s="58" t="s">
        <v>218</v>
      </c>
      <c r="C153" s="58" t="s">
        <v>207</v>
      </c>
      <c r="D153" s="59">
        <f>'[2]수량산출서(미래강의실)'!F157</f>
        <v>1</v>
      </c>
      <c r="E153" s="61"/>
      <c r="F153" s="61">
        <f t="shared" si="23"/>
        <v>0</v>
      </c>
      <c r="G153" s="61">
        <f>TRUNC([2]단가대비표!Q56,0)</f>
        <v>0</v>
      </c>
      <c r="H153" s="61">
        <f t="shared" si="24"/>
        <v>0</v>
      </c>
      <c r="I153" s="61"/>
      <c r="J153" s="61"/>
      <c r="K153" s="61"/>
      <c r="L153" s="61"/>
      <c r="M153" s="61">
        <f>TRUNC([2]단가대비표!W56,0)</f>
        <v>0</v>
      </c>
      <c r="N153" s="61">
        <f t="shared" si="25"/>
        <v>0</v>
      </c>
      <c r="O153" s="61">
        <f t="shared" si="26"/>
        <v>0</v>
      </c>
      <c r="P153" s="61">
        <f t="shared" si="26"/>
        <v>0</v>
      </c>
      <c r="Q153" s="58"/>
      <c r="R153" s="60"/>
      <c r="S153" s="60"/>
      <c r="T153" s="60"/>
      <c r="U153" s="60"/>
      <c r="V153" s="60"/>
      <c r="W153" s="60"/>
      <c r="X153" s="60"/>
      <c r="AV153" s="60"/>
      <c r="AW153" s="60"/>
      <c r="AY153" s="60"/>
    </row>
    <row r="154" spans="1:52" ht="30" customHeight="1" x14ac:dyDescent="0.3">
      <c r="A154" s="58" t="s">
        <v>219</v>
      </c>
      <c r="B154" s="58" t="s">
        <v>220</v>
      </c>
      <c r="C154" s="58" t="s">
        <v>207</v>
      </c>
      <c r="D154" s="59">
        <f>'[2]수량산출서(미래강의실)'!F163</f>
        <v>8</v>
      </c>
      <c r="E154" s="61"/>
      <c r="F154" s="61">
        <f t="shared" si="23"/>
        <v>0</v>
      </c>
      <c r="G154" s="61">
        <f>TRUNC([2]단가대비표!Q55,0)</f>
        <v>0</v>
      </c>
      <c r="H154" s="61">
        <f t="shared" si="24"/>
        <v>0</v>
      </c>
      <c r="I154" s="61"/>
      <c r="J154" s="61"/>
      <c r="K154" s="61"/>
      <c r="L154" s="61"/>
      <c r="M154" s="61">
        <f>TRUNC([2]단가대비표!W55,0)</f>
        <v>0</v>
      </c>
      <c r="N154" s="61">
        <f t="shared" si="25"/>
        <v>0</v>
      </c>
      <c r="O154" s="61">
        <f t="shared" si="26"/>
        <v>0</v>
      </c>
      <c r="P154" s="61">
        <f t="shared" si="26"/>
        <v>0</v>
      </c>
      <c r="Q154" s="58"/>
      <c r="R154" s="60"/>
      <c r="S154" s="60"/>
      <c r="T154" s="60"/>
      <c r="U154" s="60"/>
      <c r="V154" s="60"/>
      <c r="W154" s="60"/>
      <c r="X154" s="60"/>
      <c r="AV154" s="60"/>
      <c r="AW154" s="60"/>
      <c r="AY154" s="60"/>
    </row>
    <row r="155" spans="1:52" ht="30" customHeight="1" x14ac:dyDescent="0.3">
      <c r="A155" s="58" t="s">
        <v>221</v>
      </c>
      <c r="B155" s="58" t="s">
        <v>222</v>
      </c>
      <c r="C155" s="58" t="s">
        <v>223</v>
      </c>
      <c r="D155" s="59">
        <f>'[2]수량산출서(미래강의실)'!F167</f>
        <v>8</v>
      </c>
      <c r="E155" s="61"/>
      <c r="F155" s="61">
        <f t="shared" si="23"/>
        <v>0</v>
      </c>
      <c r="G155" s="61"/>
      <c r="H155" s="61">
        <f t="shared" si="24"/>
        <v>0</v>
      </c>
      <c r="I155" s="61"/>
      <c r="J155" s="61"/>
      <c r="K155" s="61"/>
      <c r="L155" s="61"/>
      <c r="M155" s="61"/>
      <c r="N155" s="61">
        <f t="shared" si="25"/>
        <v>0</v>
      </c>
      <c r="O155" s="61">
        <f t="shared" si="26"/>
        <v>0</v>
      </c>
      <c r="P155" s="61">
        <f t="shared" si="26"/>
        <v>0</v>
      </c>
      <c r="Q155" s="58" t="s">
        <v>78</v>
      </c>
      <c r="R155" s="60" t="s">
        <v>224</v>
      </c>
      <c r="S155" s="60" t="s">
        <v>78</v>
      </c>
      <c r="T155" s="60" t="s">
        <v>78</v>
      </c>
      <c r="U155" s="60" t="s">
        <v>94</v>
      </c>
      <c r="V155" s="60" t="s">
        <v>143</v>
      </c>
      <c r="W155" s="60" t="s">
        <v>144</v>
      </c>
      <c r="X155" s="60" t="s">
        <v>144</v>
      </c>
      <c r="AV155" s="60" t="s">
        <v>78</v>
      </c>
      <c r="AW155" s="60" t="s">
        <v>78</v>
      </c>
      <c r="AY155" s="60" t="s">
        <v>225</v>
      </c>
      <c r="AZ155" s="56">
        <v>60673</v>
      </c>
    </row>
    <row r="156" spans="1:52" ht="30" customHeight="1" x14ac:dyDescent="0.3">
      <c r="A156" s="58" t="s">
        <v>226</v>
      </c>
      <c r="B156" s="58" t="s">
        <v>222</v>
      </c>
      <c r="C156" s="58" t="s">
        <v>223</v>
      </c>
      <c r="D156" s="59">
        <f>'[2]수량산출서(미래강의실)'!F171</f>
        <v>1</v>
      </c>
      <c r="E156" s="61"/>
      <c r="F156" s="61">
        <f t="shared" si="23"/>
        <v>0</v>
      </c>
      <c r="G156" s="61"/>
      <c r="H156" s="61">
        <f t="shared" si="24"/>
        <v>0</v>
      </c>
      <c r="I156" s="61"/>
      <c r="J156" s="61"/>
      <c r="K156" s="61"/>
      <c r="L156" s="61"/>
      <c r="M156" s="61"/>
      <c r="N156" s="61">
        <f t="shared" si="25"/>
        <v>0</v>
      </c>
      <c r="O156" s="61">
        <f t="shared" si="26"/>
        <v>0</v>
      </c>
      <c r="P156" s="61">
        <f t="shared" si="26"/>
        <v>0</v>
      </c>
      <c r="Q156" s="58" t="s">
        <v>78</v>
      </c>
      <c r="R156" s="60" t="s">
        <v>227</v>
      </c>
      <c r="S156" s="60" t="s">
        <v>78</v>
      </c>
      <c r="T156" s="60" t="s">
        <v>78</v>
      </c>
      <c r="U156" s="60" t="s">
        <v>94</v>
      </c>
      <c r="V156" s="60" t="s">
        <v>143</v>
      </c>
      <c r="W156" s="60" t="s">
        <v>144</v>
      </c>
      <c r="X156" s="60" t="s">
        <v>144</v>
      </c>
      <c r="AV156" s="60" t="s">
        <v>78</v>
      </c>
      <c r="AW156" s="60" t="s">
        <v>78</v>
      </c>
      <c r="AY156" s="60" t="s">
        <v>228</v>
      </c>
      <c r="AZ156" s="56">
        <v>60674</v>
      </c>
    </row>
    <row r="157" spans="1:52" ht="30" customHeight="1" x14ac:dyDescent="0.3">
      <c r="A157" s="58" t="s">
        <v>229</v>
      </c>
      <c r="B157" s="58" t="s">
        <v>230</v>
      </c>
      <c r="C157" s="58" t="s">
        <v>223</v>
      </c>
      <c r="D157" s="59">
        <f>'[2]수량산출서(미래강의실)'!F175</f>
        <v>1</v>
      </c>
      <c r="E157" s="61">
        <f>TRUNC([2]일위대가목록!E22,0)</f>
        <v>0</v>
      </c>
      <c r="F157" s="61">
        <f t="shared" si="23"/>
        <v>0</v>
      </c>
      <c r="G157" s="61"/>
      <c r="H157" s="61">
        <f t="shared" si="24"/>
        <v>0</v>
      </c>
      <c r="I157" s="61"/>
      <c r="J157" s="61"/>
      <c r="K157" s="61"/>
      <c r="L157" s="61"/>
      <c r="M157" s="61"/>
      <c r="N157" s="61">
        <f t="shared" si="25"/>
        <v>0</v>
      </c>
      <c r="O157" s="61">
        <f t="shared" si="26"/>
        <v>0</v>
      </c>
      <c r="P157" s="61">
        <f t="shared" si="26"/>
        <v>0</v>
      </c>
      <c r="Q157" s="58" t="s">
        <v>78</v>
      </c>
      <c r="R157" s="60" t="s">
        <v>231</v>
      </c>
      <c r="S157" s="60" t="s">
        <v>78</v>
      </c>
      <c r="T157" s="60" t="s">
        <v>78</v>
      </c>
      <c r="U157" s="60" t="s">
        <v>94</v>
      </c>
      <c r="V157" s="60" t="s">
        <v>143</v>
      </c>
      <c r="W157" s="60" t="s">
        <v>144</v>
      </c>
      <c r="X157" s="60" t="s">
        <v>144</v>
      </c>
      <c r="AV157" s="60" t="s">
        <v>78</v>
      </c>
      <c r="AW157" s="60" t="s">
        <v>78</v>
      </c>
      <c r="AY157" s="60" t="s">
        <v>232</v>
      </c>
      <c r="AZ157" s="56">
        <v>60690</v>
      </c>
    </row>
    <row r="158" spans="1:52" ht="30" customHeight="1" x14ac:dyDescent="0.3">
      <c r="A158" s="58" t="s">
        <v>233</v>
      </c>
      <c r="B158" s="58" t="s">
        <v>234</v>
      </c>
      <c r="C158" s="58" t="s">
        <v>214</v>
      </c>
      <c r="D158" s="59">
        <f>'[2]수량산출서(미래강의실)'!F179</f>
        <v>3</v>
      </c>
      <c r="E158" s="61"/>
      <c r="F158" s="61">
        <f t="shared" si="23"/>
        <v>0</v>
      </c>
      <c r="G158" s="61"/>
      <c r="H158" s="61">
        <f t="shared" si="24"/>
        <v>0</v>
      </c>
      <c r="I158" s="61"/>
      <c r="J158" s="61"/>
      <c r="K158" s="61"/>
      <c r="L158" s="61"/>
      <c r="M158" s="61"/>
      <c r="N158" s="61">
        <f t="shared" si="25"/>
        <v>0</v>
      </c>
      <c r="O158" s="61">
        <f t="shared" si="26"/>
        <v>0</v>
      </c>
      <c r="P158" s="61">
        <f t="shared" si="26"/>
        <v>0</v>
      </c>
      <c r="Q158" s="58" t="s">
        <v>78</v>
      </c>
      <c r="R158" s="60" t="s">
        <v>235</v>
      </c>
      <c r="S158" s="60" t="s">
        <v>78</v>
      </c>
      <c r="T158" s="60" t="s">
        <v>78</v>
      </c>
      <c r="U158" s="60" t="s">
        <v>94</v>
      </c>
      <c r="V158" s="60" t="s">
        <v>143</v>
      </c>
      <c r="W158" s="60" t="s">
        <v>144</v>
      </c>
      <c r="X158" s="60" t="s">
        <v>144</v>
      </c>
      <c r="AV158" s="60" t="s">
        <v>78</v>
      </c>
      <c r="AW158" s="60" t="s">
        <v>78</v>
      </c>
      <c r="AY158" s="60" t="s">
        <v>236</v>
      </c>
      <c r="AZ158" s="56">
        <v>60708</v>
      </c>
    </row>
    <row r="159" spans="1:52" ht="30" customHeight="1" x14ac:dyDescent="0.3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</row>
    <row r="160" spans="1:52" ht="30" customHeight="1" x14ac:dyDescent="0.3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</row>
    <row r="161" spans="1:55" ht="30" customHeight="1" x14ac:dyDescent="0.3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</row>
    <row r="162" spans="1:55" ht="30" customHeight="1" x14ac:dyDescent="0.3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</row>
    <row r="163" spans="1:55" ht="30" customHeight="1" x14ac:dyDescent="0.3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</row>
    <row r="164" spans="1:55" ht="30" customHeight="1" x14ac:dyDescent="0.3">
      <c r="A164" s="58" t="s">
        <v>107</v>
      </c>
      <c r="B164" s="59"/>
      <c r="C164" s="59"/>
      <c r="D164" s="59"/>
      <c r="E164" s="59"/>
      <c r="F164" s="61">
        <f>SUM(F143:F163)</f>
        <v>0</v>
      </c>
      <c r="G164" s="59"/>
      <c r="H164" s="61">
        <f>SUM(H143:H163)</f>
        <v>0</v>
      </c>
      <c r="I164" s="61"/>
      <c r="J164" s="61"/>
      <c r="K164" s="61"/>
      <c r="L164" s="61"/>
      <c r="M164" s="59"/>
      <c r="N164" s="61">
        <f>SUM(N143:N163)</f>
        <v>0</v>
      </c>
      <c r="O164" s="59"/>
      <c r="P164" s="61">
        <f>SUM(P143:P163)</f>
        <v>0</v>
      </c>
      <c r="Q164" s="59"/>
      <c r="R164" s="56" t="s">
        <v>151</v>
      </c>
    </row>
    <row r="165" spans="1:55" ht="30" customHeight="1" x14ac:dyDescent="0.3">
      <c r="A165" s="58" t="str">
        <f>'공종별집계표(미래강의실)'!A13</f>
        <v>0108  유  리  공  사</v>
      </c>
      <c r="B165" s="58" t="s">
        <v>78</v>
      </c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U165" s="60" t="s">
        <v>96</v>
      </c>
    </row>
    <row r="166" spans="1:55" ht="30" customHeight="1" x14ac:dyDescent="0.3">
      <c r="A166" s="58" t="s">
        <v>237</v>
      </c>
      <c r="B166" s="58" t="s">
        <v>238</v>
      </c>
      <c r="C166" s="58" t="s">
        <v>148</v>
      </c>
      <c r="D166" s="59">
        <f>'[2]수량산출서(미래강의실)'!F188</f>
        <v>114.9</v>
      </c>
      <c r="E166" s="61"/>
      <c r="F166" s="61">
        <f t="shared" ref="F166:F171" si="27">TRUNC(E166*D166, 0)</f>
        <v>0</v>
      </c>
      <c r="G166" s="61">
        <f>TRUNC([2]단가대비표!Q42,0)</f>
        <v>0</v>
      </c>
      <c r="H166" s="61">
        <f t="shared" ref="H166:H171" si="28">TRUNC(G166*D166, 0)</f>
        <v>0</v>
      </c>
      <c r="I166" s="61"/>
      <c r="J166" s="61"/>
      <c r="K166" s="61"/>
      <c r="L166" s="61"/>
      <c r="M166" s="61">
        <f>TRUNC([2]단가대비표!W42,0)</f>
        <v>0</v>
      </c>
      <c r="N166" s="61">
        <f t="shared" ref="N166:N171" si="29">TRUNC(M166*D166, 0)</f>
        <v>0</v>
      </c>
      <c r="O166" s="61">
        <f t="shared" ref="O166:P171" si="30">TRUNC(E166+G166+M166, 0)</f>
        <v>0</v>
      </c>
      <c r="P166" s="61">
        <f t="shared" si="30"/>
        <v>0</v>
      </c>
      <c r="Q166" s="58" t="s">
        <v>78</v>
      </c>
      <c r="R166" s="60" t="s">
        <v>239</v>
      </c>
      <c r="S166" s="60" t="s">
        <v>78</v>
      </c>
      <c r="T166" s="60" t="s">
        <v>78</v>
      </c>
      <c r="U166" s="60" t="s">
        <v>96</v>
      </c>
      <c r="V166" s="60" t="s">
        <v>143</v>
      </c>
      <c r="W166" s="60" t="s">
        <v>144</v>
      </c>
      <c r="X166" s="60" t="s">
        <v>144</v>
      </c>
      <c r="AV166" s="60" t="s">
        <v>78</v>
      </c>
      <c r="AW166" s="60" t="s">
        <v>78</v>
      </c>
      <c r="AY166" s="60" t="s">
        <v>240</v>
      </c>
      <c r="AZ166" s="56">
        <v>60709</v>
      </c>
    </row>
    <row r="167" spans="1:55" ht="30" customHeight="1" x14ac:dyDescent="0.3">
      <c r="A167" s="58" t="s">
        <v>241</v>
      </c>
      <c r="B167" s="58" t="s">
        <v>242</v>
      </c>
      <c r="C167" s="58" t="s">
        <v>148</v>
      </c>
      <c r="D167" s="59">
        <f>'[2]수량산출서(미래강의실)'!F194</f>
        <v>38.9</v>
      </c>
      <c r="E167" s="61"/>
      <c r="F167" s="61">
        <f t="shared" si="27"/>
        <v>0</v>
      </c>
      <c r="G167" s="61">
        <f>TRUNC([2]단가대비표!Q40,0)</f>
        <v>0</v>
      </c>
      <c r="H167" s="61">
        <f t="shared" si="28"/>
        <v>0</v>
      </c>
      <c r="I167" s="61"/>
      <c r="J167" s="61"/>
      <c r="K167" s="61"/>
      <c r="L167" s="61"/>
      <c r="M167" s="61">
        <f>TRUNC([2]단가대비표!W40,0)</f>
        <v>0</v>
      </c>
      <c r="N167" s="61">
        <f t="shared" si="29"/>
        <v>0</v>
      </c>
      <c r="O167" s="61">
        <f t="shared" si="30"/>
        <v>0</v>
      </c>
      <c r="P167" s="61">
        <f t="shared" si="30"/>
        <v>0</v>
      </c>
      <c r="Q167" s="58" t="s">
        <v>78</v>
      </c>
      <c r="R167" s="60" t="s">
        <v>239</v>
      </c>
      <c r="S167" s="60" t="s">
        <v>78</v>
      </c>
      <c r="T167" s="60" t="s">
        <v>78</v>
      </c>
      <c r="U167" s="60" t="s">
        <v>96</v>
      </c>
      <c r="V167" s="60" t="s">
        <v>143</v>
      </c>
      <c r="W167" s="60" t="s">
        <v>144</v>
      </c>
      <c r="X167" s="60" t="s">
        <v>144</v>
      </c>
      <c r="AV167" s="60" t="s">
        <v>78</v>
      </c>
      <c r="AW167" s="60" t="s">
        <v>78</v>
      </c>
      <c r="AY167" s="60" t="s">
        <v>240</v>
      </c>
      <c r="AZ167" s="56">
        <v>60709</v>
      </c>
    </row>
    <row r="168" spans="1:55" ht="30" customHeight="1" x14ac:dyDescent="0.3">
      <c r="A168" s="58" t="s">
        <v>241</v>
      </c>
      <c r="B168" s="58" t="s">
        <v>243</v>
      </c>
      <c r="C168" s="58" t="s">
        <v>148</v>
      </c>
      <c r="D168" s="59">
        <f>'[2]수량산출서(미래강의실)'!F202</f>
        <v>58</v>
      </c>
      <c r="E168" s="61"/>
      <c r="F168" s="61">
        <f t="shared" si="27"/>
        <v>0</v>
      </c>
      <c r="G168" s="61">
        <f>TRUNC([2]단가대비표!Q41,0)</f>
        <v>0</v>
      </c>
      <c r="H168" s="61">
        <f t="shared" si="28"/>
        <v>0</v>
      </c>
      <c r="I168" s="61"/>
      <c r="J168" s="61"/>
      <c r="K168" s="61"/>
      <c r="L168" s="61"/>
      <c r="M168" s="61">
        <f>TRUNC([2]단가대비표!W41,0)</f>
        <v>0</v>
      </c>
      <c r="N168" s="61">
        <f t="shared" si="29"/>
        <v>0</v>
      </c>
      <c r="O168" s="61">
        <f t="shared" si="30"/>
        <v>0</v>
      </c>
      <c r="P168" s="61">
        <f t="shared" si="30"/>
        <v>0</v>
      </c>
      <c r="Q168" s="58" t="s">
        <v>78</v>
      </c>
      <c r="R168" s="60" t="s">
        <v>239</v>
      </c>
      <c r="S168" s="60" t="s">
        <v>78</v>
      </c>
      <c r="T168" s="60" t="s">
        <v>78</v>
      </c>
      <c r="U168" s="60" t="s">
        <v>96</v>
      </c>
      <c r="V168" s="60" t="s">
        <v>143</v>
      </c>
      <c r="W168" s="60" t="s">
        <v>144</v>
      </c>
      <c r="X168" s="60" t="s">
        <v>144</v>
      </c>
      <c r="AV168" s="60" t="s">
        <v>78</v>
      </c>
      <c r="AW168" s="60" t="s">
        <v>78</v>
      </c>
      <c r="AY168" s="60" t="s">
        <v>240</v>
      </c>
      <c r="AZ168" s="56">
        <v>60709</v>
      </c>
    </row>
    <row r="169" spans="1:55" ht="30" customHeight="1" x14ac:dyDescent="0.3">
      <c r="A169" s="58" t="s">
        <v>244</v>
      </c>
      <c r="B169" s="58" t="s">
        <v>245</v>
      </c>
      <c r="C169" s="58" t="s">
        <v>148</v>
      </c>
      <c r="D169" s="59">
        <f>'[2]수량산출서(미래강의실)'!F206</f>
        <v>38.6</v>
      </c>
      <c r="E169" s="61"/>
      <c r="F169" s="61">
        <f t="shared" si="27"/>
        <v>0</v>
      </c>
      <c r="G169" s="61"/>
      <c r="H169" s="61">
        <f t="shared" si="28"/>
        <v>0</v>
      </c>
      <c r="I169" s="61"/>
      <c r="J169" s="61"/>
      <c r="K169" s="61"/>
      <c r="L169" s="61"/>
      <c r="M169" s="61">
        <f>TRUNC([2]일위대가목록!M23,0)</f>
        <v>0</v>
      </c>
      <c r="N169" s="61">
        <f t="shared" si="29"/>
        <v>0</v>
      </c>
      <c r="O169" s="61">
        <f t="shared" si="30"/>
        <v>0</v>
      </c>
      <c r="P169" s="61">
        <f t="shared" si="30"/>
        <v>0</v>
      </c>
      <c r="Q169" s="58" t="s">
        <v>78</v>
      </c>
      <c r="R169" s="60" t="s">
        <v>246</v>
      </c>
      <c r="S169" s="60" t="s">
        <v>78</v>
      </c>
      <c r="T169" s="60" t="s">
        <v>78</v>
      </c>
      <c r="U169" s="60" t="s">
        <v>96</v>
      </c>
      <c r="V169" s="60" t="s">
        <v>143</v>
      </c>
      <c r="W169" s="60" t="s">
        <v>144</v>
      </c>
      <c r="X169" s="60" t="s">
        <v>144</v>
      </c>
      <c r="AV169" s="60" t="s">
        <v>78</v>
      </c>
      <c r="AW169" s="60" t="s">
        <v>78</v>
      </c>
      <c r="AY169" s="60" t="s">
        <v>247</v>
      </c>
      <c r="AZ169" s="56">
        <v>60710</v>
      </c>
    </row>
    <row r="170" spans="1:55" ht="30" customHeight="1" x14ac:dyDescent="0.3">
      <c r="A170" s="58" t="s">
        <v>244</v>
      </c>
      <c r="B170" s="58" t="s">
        <v>248</v>
      </c>
      <c r="C170" s="58" t="s">
        <v>148</v>
      </c>
      <c r="D170" s="59">
        <f>'[2]수량산출서(미래강의실)'!F210</f>
        <v>57.4</v>
      </c>
      <c r="E170" s="61"/>
      <c r="F170" s="61">
        <f t="shared" si="27"/>
        <v>0</v>
      </c>
      <c r="G170" s="61"/>
      <c r="H170" s="61">
        <f t="shared" si="28"/>
        <v>0</v>
      </c>
      <c r="I170" s="61"/>
      <c r="J170" s="61"/>
      <c r="K170" s="61"/>
      <c r="L170" s="61"/>
      <c r="M170" s="61">
        <f>TRUNC([2]일위대가목록!M24,0)</f>
        <v>0</v>
      </c>
      <c r="N170" s="61">
        <f t="shared" si="29"/>
        <v>0</v>
      </c>
      <c r="O170" s="61">
        <f t="shared" si="30"/>
        <v>0</v>
      </c>
      <c r="P170" s="61">
        <f t="shared" si="30"/>
        <v>0</v>
      </c>
      <c r="Q170" s="58" t="s">
        <v>78</v>
      </c>
      <c r="R170" s="60" t="s">
        <v>249</v>
      </c>
      <c r="S170" s="60" t="s">
        <v>78</v>
      </c>
      <c r="T170" s="60" t="s">
        <v>78</v>
      </c>
      <c r="U170" s="60" t="s">
        <v>96</v>
      </c>
      <c r="V170" s="60" t="s">
        <v>143</v>
      </c>
      <c r="W170" s="60" t="s">
        <v>144</v>
      </c>
      <c r="X170" s="60" t="s">
        <v>144</v>
      </c>
      <c r="AV170" s="60" t="s">
        <v>78</v>
      </c>
      <c r="AW170" s="60" t="s">
        <v>78</v>
      </c>
      <c r="AY170" s="60" t="s">
        <v>250</v>
      </c>
      <c r="AZ170" s="56">
        <v>60712</v>
      </c>
    </row>
    <row r="171" spans="1:55" ht="30" customHeight="1" x14ac:dyDescent="0.3">
      <c r="A171" s="58" t="s">
        <v>251</v>
      </c>
      <c r="B171" s="58" t="s">
        <v>252</v>
      </c>
      <c r="C171" s="58" t="s">
        <v>148</v>
      </c>
      <c r="D171" s="59">
        <f>'[2]수량산출서(미래강의실)'!F214</f>
        <v>113.8</v>
      </c>
      <c r="E171" s="61"/>
      <c r="F171" s="61">
        <f t="shared" si="27"/>
        <v>0</v>
      </c>
      <c r="G171" s="61"/>
      <c r="H171" s="61">
        <f t="shared" si="28"/>
        <v>0</v>
      </c>
      <c r="I171" s="61"/>
      <c r="J171" s="61"/>
      <c r="K171" s="61"/>
      <c r="L171" s="61"/>
      <c r="M171" s="61">
        <f>TRUNC([2]일위대가목록!M25,0)</f>
        <v>0</v>
      </c>
      <c r="N171" s="61">
        <f t="shared" si="29"/>
        <v>0</v>
      </c>
      <c r="O171" s="61">
        <f t="shared" si="30"/>
        <v>0</v>
      </c>
      <c r="P171" s="61">
        <f t="shared" si="30"/>
        <v>0</v>
      </c>
      <c r="Q171" s="58" t="s">
        <v>78</v>
      </c>
      <c r="R171" s="60" t="s">
        <v>253</v>
      </c>
      <c r="S171" s="60" t="s">
        <v>78</v>
      </c>
      <c r="T171" s="60" t="s">
        <v>78</v>
      </c>
      <c r="U171" s="60" t="s">
        <v>96</v>
      </c>
      <c r="V171" s="60" t="s">
        <v>143</v>
      </c>
      <c r="W171" s="60" t="s">
        <v>144</v>
      </c>
      <c r="X171" s="60" t="s">
        <v>144</v>
      </c>
      <c r="AV171" s="60" t="s">
        <v>78</v>
      </c>
      <c r="AW171" s="60" t="s">
        <v>78</v>
      </c>
      <c r="AY171" s="60" t="s">
        <v>254</v>
      </c>
      <c r="AZ171" s="56">
        <v>60716</v>
      </c>
    </row>
    <row r="172" spans="1:55" ht="30" customHeight="1" x14ac:dyDescent="0.3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BC172" s="56" t="s">
        <v>255</v>
      </c>
    </row>
    <row r="173" spans="1:55" ht="30" customHeight="1" x14ac:dyDescent="0.3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</row>
    <row r="174" spans="1:55" ht="30" customHeight="1" x14ac:dyDescent="0.3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</row>
    <row r="175" spans="1:55" ht="30" customHeight="1" x14ac:dyDescent="0.3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</row>
    <row r="176" spans="1:55" ht="30" customHeight="1" x14ac:dyDescent="0.3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</row>
    <row r="177" spans="1:52" ht="30" customHeight="1" x14ac:dyDescent="0.3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</row>
    <row r="178" spans="1:52" ht="30" customHeight="1" x14ac:dyDescent="0.3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</row>
    <row r="179" spans="1:52" ht="30" customHeight="1" x14ac:dyDescent="0.3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</row>
    <row r="180" spans="1:52" ht="30" customHeight="1" x14ac:dyDescent="0.3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</row>
    <row r="181" spans="1:52" ht="30" customHeight="1" x14ac:dyDescent="0.3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</row>
    <row r="182" spans="1:52" ht="30" customHeight="1" x14ac:dyDescent="0.3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</row>
    <row r="183" spans="1:52" ht="30" customHeight="1" x14ac:dyDescent="0.3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</row>
    <row r="184" spans="1:52" ht="30" customHeight="1" x14ac:dyDescent="0.3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</row>
    <row r="185" spans="1:52" ht="30" customHeight="1" x14ac:dyDescent="0.3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</row>
    <row r="186" spans="1:52" ht="30" customHeight="1" x14ac:dyDescent="0.3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</row>
    <row r="187" spans="1:52" ht="30" customHeight="1" x14ac:dyDescent="0.3">
      <c r="A187" s="58" t="s">
        <v>107</v>
      </c>
      <c r="B187" s="59"/>
      <c r="C187" s="59"/>
      <c r="D187" s="59"/>
      <c r="E187" s="59"/>
      <c r="F187" s="61">
        <f>SUM(F166:F186)</f>
        <v>0</v>
      </c>
      <c r="G187" s="59"/>
      <c r="H187" s="61">
        <f>SUM(H166:H186)</f>
        <v>0</v>
      </c>
      <c r="I187" s="61"/>
      <c r="J187" s="61"/>
      <c r="K187" s="61"/>
      <c r="L187" s="61"/>
      <c r="M187" s="59"/>
      <c r="N187" s="61">
        <f>SUM(N166:N186)</f>
        <v>0</v>
      </c>
      <c r="O187" s="59"/>
      <c r="P187" s="61">
        <f>SUM(P166:P186)</f>
        <v>0</v>
      </c>
      <c r="Q187" s="59"/>
      <c r="R187" s="56" t="s">
        <v>151</v>
      </c>
    </row>
    <row r="188" spans="1:52" ht="30" customHeight="1" x14ac:dyDescent="0.3">
      <c r="A188" s="58" t="str">
        <f>'공종별집계표(미래강의실)'!A14</f>
        <v>0109  도  장  공  사</v>
      </c>
      <c r="B188" s="58" t="s">
        <v>78</v>
      </c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U188" s="60" t="s">
        <v>98</v>
      </c>
    </row>
    <row r="189" spans="1:52" ht="30" customHeight="1" x14ac:dyDescent="0.3">
      <c r="A189" s="58" t="s">
        <v>256</v>
      </c>
      <c r="B189" s="58" t="s">
        <v>257</v>
      </c>
      <c r="C189" s="58" t="s">
        <v>148</v>
      </c>
      <c r="D189" s="59">
        <f>'[2]수량산출서(미래강의실)'!F222</f>
        <v>28.1</v>
      </c>
      <c r="E189" s="61"/>
      <c r="F189" s="61">
        <f t="shared" ref="F189:F190" si="31">TRUNC(E189*D189, 0)</f>
        <v>0</v>
      </c>
      <c r="G189" s="61"/>
      <c r="H189" s="61">
        <f t="shared" ref="H189:H190" si="32">TRUNC(G189*D189, 0)</f>
        <v>0</v>
      </c>
      <c r="I189" s="61"/>
      <c r="J189" s="61"/>
      <c r="K189" s="61"/>
      <c r="L189" s="61"/>
      <c r="M189" s="61"/>
      <c r="N189" s="61">
        <f t="shared" ref="N189:N190" si="33">TRUNC(M189*D189, 0)</f>
        <v>0</v>
      </c>
      <c r="O189" s="61">
        <f t="shared" ref="O189:P190" si="34">TRUNC(E189+G189+M189, 0)</f>
        <v>0</v>
      </c>
      <c r="P189" s="61">
        <f t="shared" si="34"/>
        <v>0</v>
      </c>
      <c r="Q189" s="58" t="s">
        <v>78</v>
      </c>
      <c r="R189" s="60" t="s">
        <v>258</v>
      </c>
      <c r="S189" s="60" t="s">
        <v>78</v>
      </c>
      <c r="T189" s="60" t="s">
        <v>78</v>
      </c>
      <c r="U189" s="60" t="s">
        <v>98</v>
      </c>
      <c r="V189" s="60" t="s">
        <v>143</v>
      </c>
      <c r="W189" s="60" t="s">
        <v>144</v>
      </c>
      <c r="X189" s="60" t="s">
        <v>144</v>
      </c>
      <c r="AV189" s="60" t="s">
        <v>78</v>
      </c>
      <c r="AW189" s="60" t="s">
        <v>78</v>
      </c>
      <c r="AY189" s="60" t="s">
        <v>259</v>
      </c>
      <c r="AZ189" s="56">
        <v>60508</v>
      </c>
    </row>
    <row r="190" spans="1:52" ht="30" customHeight="1" x14ac:dyDescent="0.3">
      <c r="A190" s="58" t="s">
        <v>260</v>
      </c>
      <c r="B190" s="58" t="s">
        <v>261</v>
      </c>
      <c r="C190" s="58" t="s">
        <v>148</v>
      </c>
      <c r="D190" s="59">
        <f>'[2]수량산출서(미래강의실)'!F227</f>
        <v>373.5</v>
      </c>
      <c r="E190" s="61"/>
      <c r="F190" s="61">
        <f t="shared" si="31"/>
        <v>0</v>
      </c>
      <c r="G190" s="61"/>
      <c r="H190" s="61">
        <f t="shared" si="32"/>
        <v>0</v>
      </c>
      <c r="I190" s="61"/>
      <c r="J190" s="61"/>
      <c r="K190" s="61"/>
      <c r="L190" s="61"/>
      <c r="M190" s="61">
        <f>TRUNC([2]일위대가목록!M29,0)</f>
        <v>0</v>
      </c>
      <c r="N190" s="61">
        <f t="shared" si="33"/>
        <v>0</v>
      </c>
      <c r="O190" s="61">
        <f t="shared" si="34"/>
        <v>0</v>
      </c>
      <c r="P190" s="61">
        <f t="shared" si="34"/>
        <v>0</v>
      </c>
      <c r="Q190" s="58" t="s">
        <v>78</v>
      </c>
      <c r="R190" s="60" t="s">
        <v>262</v>
      </c>
      <c r="S190" s="60" t="s">
        <v>78</v>
      </c>
      <c r="T190" s="60" t="s">
        <v>78</v>
      </c>
      <c r="U190" s="60" t="s">
        <v>98</v>
      </c>
      <c r="V190" s="60" t="s">
        <v>143</v>
      </c>
      <c r="W190" s="60" t="s">
        <v>144</v>
      </c>
      <c r="X190" s="60" t="s">
        <v>144</v>
      </c>
      <c r="AV190" s="60" t="s">
        <v>78</v>
      </c>
      <c r="AW190" s="60" t="s">
        <v>78</v>
      </c>
      <c r="AY190" s="60" t="s">
        <v>263</v>
      </c>
      <c r="AZ190" s="56">
        <v>60509</v>
      </c>
    </row>
    <row r="191" spans="1:52" ht="30" customHeight="1" x14ac:dyDescent="0.3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</row>
    <row r="192" spans="1:52" ht="30" customHeight="1" x14ac:dyDescent="0.3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</row>
    <row r="193" spans="1:17" ht="30" customHeight="1" x14ac:dyDescent="0.3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</row>
    <row r="194" spans="1:17" ht="30" customHeight="1" x14ac:dyDescent="0.3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</row>
    <row r="195" spans="1:17" ht="30" customHeight="1" x14ac:dyDescent="0.3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</row>
    <row r="196" spans="1:17" ht="30" customHeight="1" x14ac:dyDescent="0.3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</row>
    <row r="197" spans="1:17" ht="30" customHeight="1" x14ac:dyDescent="0.3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</row>
    <row r="198" spans="1:17" ht="30" customHeight="1" x14ac:dyDescent="0.3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</row>
    <row r="199" spans="1:17" ht="30" customHeight="1" x14ac:dyDescent="0.3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</row>
    <row r="200" spans="1:17" ht="30" customHeight="1" x14ac:dyDescent="0.3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</row>
    <row r="201" spans="1:17" ht="30" customHeight="1" x14ac:dyDescent="0.3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</row>
    <row r="202" spans="1:17" ht="30" customHeight="1" x14ac:dyDescent="0.3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</row>
    <row r="203" spans="1:17" ht="30" customHeight="1" x14ac:dyDescent="0.3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</row>
    <row r="204" spans="1:17" ht="30" customHeight="1" x14ac:dyDescent="0.3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</row>
    <row r="205" spans="1:17" ht="30" customHeight="1" x14ac:dyDescent="0.3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</row>
    <row r="206" spans="1:17" ht="30" customHeight="1" x14ac:dyDescent="0.3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</row>
    <row r="207" spans="1:17" ht="30" customHeight="1" x14ac:dyDescent="0.3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</row>
    <row r="208" spans="1:17" ht="30" customHeight="1" x14ac:dyDescent="0.3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</row>
    <row r="209" spans="1:52" ht="30" customHeight="1" x14ac:dyDescent="0.3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</row>
    <row r="210" spans="1:52" ht="30" customHeight="1" x14ac:dyDescent="0.3">
      <c r="A210" s="58" t="s">
        <v>107</v>
      </c>
      <c r="B210" s="59"/>
      <c r="C210" s="59"/>
      <c r="D210" s="59"/>
      <c r="E210" s="59"/>
      <c r="F210" s="61">
        <f>SUM(F189:F209)</f>
        <v>0</v>
      </c>
      <c r="G210" s="59"/>
      <c r="H210" s="61">
        <f>SUM(H189:H209)</f>
        <v>0</v>
      </c>
      <c r="I210" s="61"/>
      <c r="J210" s="61"/>
      <c r="K210" s="61"/>
      <c r="L210" s="61"/>
      <c r="M210" s="59"/>
      <c r="N210" s="61">
        <f>SUM(N189:N209)</f>
        <v>0</v>
      </c>
      <c r="O210" s="59"/>
      <c r="P210" s="61">
        <f>SUM(P189:P209)</f>
        <v>0</v>
      </c>
      <c r="Q210" s="59"/>
      <c r="R210" s="56" t="s">
        <v>151</v>
      </c>
    </row>
    <row r="211" spans="1:52" ht="30" customHeight="1" x14ac:dyDescent="0.3">
      <c r="A211" s="58" t="str">
        <f>'공종별집계표(미래강의실)'!A15</f>
        <v>0110  수  장  공  사</v>
      </c>
      <c r="B211" s="58" t="s">
        <v>78</v>
      </c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U211" s="60" t="s">
        <v>100</v>
      </c>
    </row>
    <row r="212" spans="1:52" ht="30" customHeight="1" x14ac:dyDescent="0.3">
      <c r="A212" s="58" t="s">
        <v>264</v>
      </c>
      <c r="B212" s="58" t="s">
        <v>265</v>
      </c>
      <c r="C212" s="58" t="s">
        <v>148</v>
      </c>
      <c r="D212" s="59">
        <f>'[2]수량산출서(미래강의실)'!F233</f>
        <v>411.4</v>
      </c>
      <c r="E212" s="61"/>
      <c r="F212" s="61">
        <f t="shared" ref="F212:F214" si="35">TRUNC(E212*D212, 0)</f>
        <v>0</v>
      </c>
      <c r="G212" s="61"/>
      <c r="H212" s="61">
        <f t="shared" ref="H212:H214" si="36">TRUNC(G212*D212, 0)</f>
        <v>0</v>
      </c>
      <c r="I212" s="61"/>
      <c r="J212" s="61"/>
      <c r="K212" s="61"/>
      <c r="L212" s="61"/>
      <c r="M212" s="61">
        <f>TRUNC([2]일위대가목록!M31,0)</f>
        <v>0</v>
      </c>
      <c r="N212" s="61">
        <f t="shared" ref="N212:N214" si="37">TRUNC(M212*D212, 0)</f>
        <v>0</v>
      </c>
      <c r="O212" s="61">
        <f t="shared" ref="O212:P214" si="38">TRUNC(E212+G212+M212, 0)</f>
        <v>0</v>
      </c>
      <c r="P212" s="61">
        <f t="shared" si="38"/>
        <v>0</v>
      </c>
      <c r="Q212" s="58" t="s">
        <v>78</v>
      </c>
      <c r="R212" s="60" t="s">
        <v>266</v>
      </c>
      <c r="S212" s="60" t="s">
        <v>78</v>
      </c>
      <c r="T212" s="60" t="s">
        <v>78</v>
      </c>
      <c r="U212" s="60" t="s">
        <v>100</v>
      </c>
      <c r="V212" s="60" t="s">
        <v>143</v>
      </c>
      <c r="W212" s="60" t="s">
        <v>144</v>
      </c>
      <c r="X212" s="60" t="s">
        <v>144</v>
      </c>
      <c r="AV212" s="60" t="s">
        <v>78</v>
      </c>
      <c r="AW212" s="60" t="s">
        <v>78</v>
      </c>
      <c r="AY212" s="60" t="s">
        <v>267</v>
      </c>
      <c r="AZ212" s="56">
        <v>60830</v>
      </c>
    </row>
    <row r="213" spans="1:52" ht="30" customHeight="1" x14ac:dyDescent="0.3">
      <c r="A213" s="58" t="s">
        <v>268</v>
      </c>
      <c r="B213" s="58" t="s">
        <v>269</v>
      </c>
      <c r="C213" s="58" t="s">
        <v>148</v>
      </c>
      <c r="D213" s="59">
        <f>'[2]수량산출서(미래강의실)'!F238</f>
        <v>71.8</v>
      </c>
      <c r="E213" s="61"/>
      <c r="F213" s="61">
        <f t="shared" si="35"/>
        <v>0</v>
      </c>
      <c r="G213" s="61"/>
      <c r="H213" s="61">
        <f t="shared" si="36"/>
        <v>0</v>
      </c>
      <c r="I213" s="61"/>
      <c r="J213" s="61"/>
      <c r="K213" s="61"/>
      <c r="L213" s="61"/>
      <c r="M213" s="61"/>
      <c r="N213" s="61">
        <f t="shared" si="37"/>
        <v>0</v>
      </c>
      <c r="O213" s="61">
        <f t="shared" si="38"/>
        <v>0</v>
      </c>
      <c r="P213" s="61">
        <f t="shared" si="38"/>
        <v>0</v>
      </c>
      <c r="Q213" s="58" t="s">
        <v>78</v>
      </c>
      <c r="R213" s="60" t="s">
        <v>270</v>
      </c>
      <c r="S213" s="60" t="s">
        <v>78</v>
      </c>
      <c r="T213" s="60" t="s">
        <v>78</v>
      </c>
      <c r="U213" s="60" t="s">
        <v>100</v>
      </c>
      <c r="V213" s="60" t="s">
        <v>143</v>
      </c>
      <c r="W213" s="60" t="s">
        <v>144</v>
      </c>
      <c r="X213" s="60" t="s">
        <v>144</v>
      </c>
      <c r="AV213" s="60" t="s">
        <v>78</v>
      </c>
      <c r="AW213" s="60" t="s">
        <v>78</v>
      </c>
      <c r="AY213" s="60" t="s">
        <v>271</v>
      </c>
      <c r="AZ213" s="56">
        <v>60761</v>
      </c>
    </row>
    <row r="214" spans="1:52" ht="30" customHeight="1" x14ac:dyDescent="0.3">
      <c r="A214" s="58" t="s">
        <v>272</v>
      </c>
      <c r="B214" s="58" t="s">
        <v>273</v>
      </c>
      <c r="C214" s="58" t="s">
        <v>148</v>
      </c>
      <c r="D214" s="59">
        <f>'[2]수량산출서(미래강의실)'!F244</f>
        <v>6.6</v>
      </c>
      <c r="E214" s="61"/>
      <c r="F214" s="61">
        <f t="shared" si="35"/>
        <v>0</v>
      </c>
      <c r="G214" s="61"/>
      <c r="H214" s="61">
        <f t="shared" si="36"/>
        <v>0</v>
      </c>
      <c r="I214" s="61"/>
      <c r="J214" s="61"/>
      <c r="K214" s="61"/>
      <c r="L214" s="61"/>
      <c r="M214" s="61"/>
      <c r="N214" s="61">
        <f t="shared" si="37"/>
        <v>0</v>
      </c>
      <c r="O214" s="61">
        <f t="shared" si="38"/>
        <v>0</v>
      </c>
      <c r="P214" s="61">
        <f t="shared" si="38"/>
        <v>0</v>
      </c>
      <c r="Q214" s="58" t="s">
        <v>78</v>
      </c>
      <c r="R214" s="60" t="s">
        <v>274</v>
      </c>
      <c r="S214" s="60" t="s">
        <v>78</v>
      </c>
      <c r="T214" s="60" t="s">
        <v>78</v>
      </c>
      <c r="U214" s="60" t="s">
        <v>100</v>
      </c>
      <c r="V214" s="60" t="s">
        <v>143</v>
      </c>
      <c r="W214" s="60" t="s">
        <v>144</v>
      </c>
      <c r="X214" s="60" t="s">
        <v>144</v>
      </c>
      <c r="AV214" s="60" t="s">
        <v>78</v>
      </c>
      <c r="AW214" s="60" t="s">
        <v>78</v>
      </c>
      <c r="AY214" s="60" t="s">
        <v>275</v>
      </c>
      <c r="AZ214" s="56">
        <v>60828</v>
      </c>
    </row>
    <row r="215" spans="1:52" ht="30" customHeight="1" x14ac:dyDescent="0.3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</row>
    <row r="216" spans="1:52" ht="30" customHeight="1" x14ac:dyDescent="0.3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</row>
    <row r="217" spans="1:52" ht="30" customHeight="1" x14ac:dyDescent="0.3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</row>
    <row r="218" spans="1:52" ht="30" customHeight="1" x14ac:dyDescent="0.3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</row>
    <row r="219" spans="1:52" ht="30" customHeight="1" x14ac:dyDescent="0.3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</row>
    <row r="220" spans="1:52" ht="30" customHeight="1" x14ac:dyDescent="0.3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</row>
    <row r="221" spans="1:52" ht="30" customHeight="1" x14ac:dyDescent="0.3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</row>
    <row r="222" spans="1:52" ht="30" customHeight="1" x14ac:dyDescent="0.3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</row>
    <row r="223" spans="1:52" ht="30" customHeight="1" x14ac:dyDescent="0.3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</row>
    <row r="224" spans="1:52" ht="30" customHeight="1" x14ac:dyDescent="0.3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</row>
    <row r="225" spans="1:52" ht="30" customHeight="1" x14ac:dyDescent="0.3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</row>
    <row r="226" spans="1:52" ht="30" customHeight="1" x14ac:dyDescent="0.3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</row>
    <row r="227" spans="1:52" ht="30" customHeight="1" x14ac:dyDescent="0.3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</row>
    <row r="228" spans="1:52" ht="30" customHeight="1" x14ac:dyDescent="0.3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</row>
    <row r="229" spans="1:52" ht="30" customHeight="1" x14ac:dyDescent="0.3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</row>
    <row r="230" spans="1:52" ht="30" customHeight="1" x14ac:dyDescent="0.3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</row>
    <row r="231" spans="1:52" ht="30" customHeight="1" x14ac:dyDescent="0.3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</row>
    <row r="232" spans="1:52" ht="30" customHeight="1" x14ac:dyDescent="0.3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</row>
    <row r="233" spans="1:52" ht="30" customHeight="1" x14ac:dyDescent="0.3">
      <c r="A233" s="58" t="s">
        <v>107</v>
      </c>
      <c r="B233" s="59"/>
      <c r="C233" s="59"/>
      <c r="D233" s="59"/>
      <c r="E233" s="59"/>
      <c r="F233" s="61">
        <f>SUM(F212:F232)</f>
        <v>0</v>
      </c>
      <c r="G233" s="59"/>
      <c r="H233" s="61">
        <f>SUM(H212:H232)</f>
        <v>0</v>
      </c>
      <c r="I233" s="61"/>
      <c r="J233" s="61"/>
      <c r="K233" s="61"/>
      <c r="L233" s="61"/>
      <c r="M233" s="59"/>
      <c r="N233" s="61">
        <f>SUM(N212:N232)</f>
        <v>0</v>
      </c>
      <c r="O233" s="59"/>
      <c r="P233" s="61">
        <f>SUM(P212:P232)</f>
        <v>0</v>
      </c>
      <c r="Q233" s="59"/>
      <c r="R233" s="56" t="s">
        <v>151</v>
      </c>
    </row>
    <row r="234" spans="1:52" ht="30" customHeight="1" x14ac:dyDescent="0.3">
      <c r="A234" s="58" t="str">
        <f>'공종별집계표(미래강의실)'!A16</f>
        <v>0111  철  거  공  사</v>
      </c>
      <c r="B234" s="58" t="s">
        <v>78</v>
      </c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U234" s="60" t="s">
        <v>102</v>
      </c>
    </row>
    <row r="235" spans="1:52" ht="30" customHeight="1" x14ac:dyDescent="0.3">
      <c r="A235" s="58" t="s">
        <v>276</v>
      </c>
      <c r="B235" s="58" t="s">
        <v>277</v>
      </c>
      <c r="C235" s="58" t="s">
        <v>278</v>
      </c>
      <c r="D235" s="59">
        <f>'[2]수량산출서(미래강의실)'!F270</f>
        <v>15.5</v>
      </c>
      <c r="E235" s="61"/>
      <c r="F235" s="61">
        <f t="shared" ref="F235:F247" si="39">TRUNC(E235*D235, 0)</f>
        <v>0</v>
      </c>
      <c r="G235" s="61"/>
      <c r="H235" s="61">
        <f t="shared" ref="H235:H247" si="40">TRUNC(G235*D235, 0)</f>
        <v>0</v>
      </c>
      <c r="I235" s="61"/>
      <c r="J235" s="61"/>
      <c r="K235" s="61"/>
      <c r="L235" s="61"/>
      <c r="M235" s="61"/>
      <c r="N235" s="61">
        <f t="shared" ref="N235:N247" si="41">TRUNC(M235*D235, 0)</f>
        <v>0</v>
      </c>
      <c r="O235" s="61">
        <f t="shared" ref="O235:P247" si="42">TRUNC(E235+G235+M235, 0)</f>
        <v>0</v>
      </c>
      <c r="P235" s="61">
        <f t="shared" si="42"/>
        <v>0</v>
      </c>
      <c r="Q235" s="58" t="s">
        <v>78</v>
      </c>
      <c r="R235" s="60" t="s">
        <v>279</v>
      </c>
      <c r="S235" s="60" t="s">
        <v>78</v>
      </c>
      <c r="T235" s="60" t="s">
        <v>78</v>
      </c>
      <c r="U235" s="60" t="s">
        <v>102</v>
      </c>
      <c r="V235" s="60" t="s">
        <v>143</v>
      </c>
      <c r="W235" s="60" t="s">
        <v>144</v>
      </c>
      <c r="X235" s="60" t="s">
        <v>144</v>
      </c>
      <c r="AV235" s="60" t="s">
        <v>78</v>
      </c>
      <c r="AW235" s="60" t="s">
        <v>78</v>
      </c>
      <c r="AY235" s="60" t="s">
        <v>280</v>
      </c>
      <c r="AZ235" s="56">
        <v>60848</v>
      </c>
    </row>
    <row r="236" spans="1:52" ht="30" customHeight="1" x14ac:dyDescent="0.3">
      <c r="A236" s="58" t="s">
        <v>281</v>
      </c>
      <c r="B236" s="58" t="s">
        <v>282</v>
      </c>
      <c r="C236" s="58" t="s">
        <v>148</v>
      </c>
      <c r="D236" s="59">
        <f>'[2]수량산출서(미래강의실)'!F279</f>
        <v>87.3</v>
      </c>
      <c r="E236" s="61"/>
      <c r="F236" s="61">
        <f t="shared" si="39"/>
        <v>0</v>
      </c>
      <c r="G236" s="61"/>
      <c r="H236" s="61">
        <f t="shared" si="40"/>
        <v>0</v>
      </c>
      <c r="I236" s="61"/>
      <c r="J236" s="61"/>
      <c r="K236" s="61"/>
      <c r="L236" s="61"/>
      <c r="M236" s="61"/>
      <c r="N236" s="61">
        <f t="shared" si="41"/>
        <v>0</v>
      </c>
      <c r="O236" s="61">
        <f t="shared" si="42"/>
        <v>0</v>
      </c>
      <c r="P236" s="61">
        <f t="shared" si="42"/>
        <v>0</v>
      </c>
      <c r="Q236" s="58" t="s">
        <v>78</v>
      </c>
      <c r="R236" s="60" t="s">
        <v>283</v>
      </c>
      <c r="S236" s="60" t="s">
        <v>78</v>
      </c>
      <c r="T236" s="60" t="s">
        <v>78</v>
      </c>
      <c r="U236" s="60" t="s">
        <v>102</v>
      </c>
      <c r="V236" s="60" t="s">
        <v>143</v>
      </c>
      <c r="W236" s="60" t="s">
        <v>144</v>
      </c>
      <c r="X236" s="60" t="s">
        <v>144</v>
      </c>
      <c r="AV236" s="60" t="s">
        <v>78</v>
      </c>
      <c r="AW236" s="60" t="s">
        <v>78</v>
      </c>
      <c r="AY236" s="60" t="s">
        <v>284</v>
      </c>
      <c r="AZ236" s="56">
        <v>60854</v>
      </c>
    </row>
    <row r="237" spans="1:52" ht="30" customHeight="1" x14ac:dyDescent="0.3">
      <c r="A237" s="58" t="s">
        <v>285</v>
      </c>
      <c r="B237" s="58" t="s">
        <v>286</v>
      </c>
      <c r="C237" s="58" t="s">
        <v>148</v>
      </c>
      <c r="D237" s="59">
        <f>'[2]수량산출서(미래강의실)'!F294</f>
        <v>126.2</v>
      </c>
      <c r="E237" s="61"/>
      <c r="F237" s="61">
        <f t="shared" si="39"/>
        <v>0</v>
      </c>
      <c r="G237" s="61"/>
      <c r="H237" s="61">
        <f t="shared" si="40"/>
        <v>0</v>
      </c>
      <c r="I237" s="61"/>
      <c r="J237" s="61"/>
      <c r="K237" s="61"/>
      <c r="L237" s="61"/>
      <c r="M237" s="61"/>
      <c r="N237" s="61">
        <f t="shared" si="41"/>
        <v>0</v>
      </c>
      <c r="O237" s="61">
        <f t="shared" si="42"/>
        <v>0</v>
      </c>
      <c r="P237" s="61">
        <f t="shared" si="42"/>
        <v>0</v>
      </c>
      <c r="Q237" s="58" t="s">
        <v>78</v>
      </c>
      <c r="R237" s="60" t="s">
        <v>287</v>
      </c>
      <c r="S237" s="60" t="s">
        <v>78</v>
      </c>
      <c r="T237" s="60" t="s">
        <v>78</v>
      </c>
      <c r="U237" s="60" t="s">
        <v>102</v>
      </c>
      <c r="V237" s="60" t="s">
        <v>143</v>
      </c>
      <c r="W237" s="60" t="s">
        <v>144</v>
      </c>
      <c r="X237" s="60" t="s">
        <v>144</v>
      </c>
      <c r="AV237" s="60" t="s">
        <v>78</v>
      </c>
      <c r="AW237" s="60" t="s">
        <v>78</v>
      </c>
      <c r="AY237" s="60" t="s">
        <v>288</v>
      </c>
      <c r="AZ237" s="56">
        <v>60861</v>
      </c>
    </row>
    <row r="238" spans="1:52" ht="30" customHeight="1" x14ac:dyDescent="0.3">
      <c r="A238" s="58" t="s">
        <v>289</v>
      </c>
      <c r="B238" s="58" t="s">
        <v>78</v>
      </c>
      <c r="C238" s="58" t="s">
        <v>148</v>
      </c>
      <c r="D238" s="59">
        <f>'[2]수량산출서(미래강의실)'!F303</f>
        <v>34.9</v>
      </c>
      <c r="E238" s="61"/>
      <c r="F238" s="61">
        <f t="shared" si="39"/>
        <v>0</v>
      </c>
      <c r="G238" s="61"/>
      <c r="H238" s="61">
        <f t="shared" si="40"/>
        <v>0</v>
      </c>
      <c r="I238" s="61"/>
      <c r="J238" s="61"/>
      <c r="K238" s="61"/>
      <c r="L238" s="61"/>
      <c r="M238" s="61"/>
      <c r="N238" s="61">
        <f t="shared" si="41"/>
        <v>0</v>
      </c>
      <c r="O238" s="61">
        <f t="shared" si="42"/>
        <v>0</v>
      </c>
      <c r="P238" s="61">
        <f t="shared" si="42"/>
        <v>0</v>
      </c>
      <c r="Q238" s="58" t="s">
        <v>78</v>
      </c>
      <c r="R238" s="60" t="s">
        <v>290</v>
      </c>
      <c r="S238" s="60" t="s">
        <v>78</v>
      </c>
      <c r="T238" s="60" t="s">
        <v>78</v>
      </c>
      <c r="U238" s="60" t="s">
        <v>102</v>
      </c>
      <c r="V238" s="60" t="s">
        <v>143</v>
      </c>
      <c r="W238" s="60" t="s">
        <v>144</v>
      </c>
      <c r="X238" s="60" t="s">
        <v>144</v>
      </c>
      <c r="AV238" s="60" t="s">
        <v>78</v>
      </c>
      <c r="AW238" s="60" t="s">
        <v>78</v>
      </c>
      <c r="AY238" s="60" t="s">
        <v>291</v>
      </c>
      <c r="AZ238" s="56">
        <v>60863</v>
      </c>
    </row>
    <row r="239" spans="1:52" ht="30" customHeight="1" x14ac:dyDescent="0.3">
      <c r="A239" s="58" t="s">
        <v>292</v>
      </c>
      <c r="B239" s="58" t="s">
        <v>78</v>
      </c>
      <c r="C239" s="58" t="s">
        <v>148</v>
      </c>
      <c r="D239" s="59">
        <f>'[2]수량산출서(미래강의실)'!F309</f>
        <v>38.9</v>
      </c>
      <c r="E239" s="61"/>
      <c r="F239" s="61">
        <f t="shared" si="39"/>
        <v>0</v>
      </c>
      <c r="G239" s="61"/>
      <c r="H239" s="61">
        <f t="shared" si="40"/>
        <v>0</v>
      </c>
      <c r="I239" s="61"/>
      <c r="J239" s="61"/>
      <c r="K239" s="61"/>
      <c r="L239" s="61"/>
      <c r="M239" s="61"/>
      <c r="N239" s="61">
        <f t="shared" si="41"/>
        <v>0</v>
      </c>
      <c r="O239" s="61">
        <f t="shared" si="42"/>
        <v>0</v>
      </c>
      <c r="P239" s="61">
        <f t="shared" si="42"/>
        <v>0</v>
      </c>
      <c r="Q239" s="58" t="s">
        <v>78</v>
      </c>
      <c r="R239" s="60" t="s">
        <v>293</v>
      </c>
      <c r="S239" s="60" t="s">
        <v>78</v>
      </c>
      <c r="T239" s="60" t="s">
        <v>78</v>
      </c>
      <c r="U239" s="60" t="s">
        <v>102</v>
      </c>
      <c r="V239" s="60" t="s">
        <v>143</v>
      </c>
      <c r="W239" s="60" t="s">
        <v>144</v>
      </c>
      <c r="X239" s="60" t="s">
        <v>144</v>
      </c>
      <c r="AV239" s="60" t="s">
        <v>78</v>
      </c>
      <c r="AW239" s="60" t="s">
        <v>78</v>
      </c>
      <c r="AY239" s="60" t="s">
        <v>294</v>
      </c>
      <c r="AZ239" s="56">
        <v>60876</v>
      </c>
    </row>
    <row r="240" spans="1:52" ht="30" customHeight="1" x14ac:dyDescent="0.3">
      <c r="A240" s="58" t="s">
        <v>295</v>
      </c>
      <c r="B240" s="58" t="s">
        <v>78</v>
      </c>
      <c r="C240" s="58" t="s">
        <v>148</v>
      </c>
      <c r="D240" s="59">
        <f>'[2]수량산출서(미래강의실)'!F319</f>
        <v>66.2</v>
      </c>
      <c r="E240" s="61"/>
      <c r="F240" s="61">
        <f t="shared" si="39"/>
        <v>0</v>
      </c>
      <c r="G240" s="61"/>
      <c r="H240" s="61">
        <f t="shared" si="40"/>
        <v>0</v>
      </c>
      <c r="I240" s="61"/>
      <c r="J240" s="61"/>
      <c r="K240" s="61"/>
      <c r="L240" s="61"/>
      <c r="M240" s="61"/>
      <c r="N240" s="61">
        <f t="shared" si="41"/>
        <v>0</v>
      </c>
      <c r="O240" s="61">
        <f t="shared" si="42"/>
        <v>0</v>
      </c>
      <c r="P240" s="61">
        <f t="shared" si="42"/>
        <v>0</v>
      </c>
      <c r="Q240" s="58" t="s">
        <v>78</v>
      </c>
      <c r="R240" s="60" t="s">
        <v>296</v>
      </c>
      <c r="S240" s="60" t="s">
        <v>78</v>
      </c>
      <c r="T240" s="60" t="s">
        <v>78</v>
      </c>
      <c r="U240" s="60" t="s">
        <v>102</v>
      </c>
      <c r="V240" s="60" t="s">
        <v>143</v>
      </c>
      <c r="W240" s="60" t="s">
        <v>144</v>
      </c>
      <c r="X240" s="60" t="s">
        <v>144</v>
      </c>
      <c r="AV240" s="60" t="s">
        <v>78</v>
      </c>
      <c r="AW240" s="60" t="s">
        <v>78</v>
      </c>
      <c r="AY240" s="60" t="s">
        <v>297</v>
      </c>
      <c r="AZ240" s="56">
        <v>60885</v>
      </c>
    </row>
    <row r="241" spans="1:52" ht="30" customHeight="1" x14ac:dyDescent="0.3">
      <c r="A241" s="58" t="s">
        <v>298</v>
      </c>
      <c r="B241" s="58" t="s">
        <v>78</v>
      </c>
      <c r="C241" s="58" t="s">
        <v>148</v>
      </c>
      <c r="D241" s="59">
        <f>'[2]수량산출서(미래강의실)'!F329</f>
        <v>221.1</v>
      </c>
      <c r="E241" s="61"/>
      <c r="F241" s="61">
        <f t="shared" si="39"/>
        <v>0</v>
      </c>
      <c r="G241" s="61"/>
      <c r="H241" s="61">
        <f t="shared" si="40"/>
        <v>0</v>
      </c>
      <c r="I241" s="61"/>
      <c r="J241" s="61"/>
      <c r="K241" s="61"/>
      <c r="L241" s="61"/>
      <c r="M241" s="61"/>
      <c r="N241" s="61">
        <f t="shared" si="41"/>
        <v>0</v>
      </c>
      <c r="O241" s="61">
        <f t="shared" si="42"/>
        <v>0</v>
      </c>
      <c r="P241" s="61">
        <f t="shared" si="42"/>
        <v>0</v>
      </c>
      <c r="Q241" s="58" t="s">
        <v>78</v>
      </c>
      <c r="R241" s="60" t="s">
        <v>299</v>
      </c>
      <c r="S241" s="60" t="s">
        <v>78</v>
      </c>
      <c r="T241" s="60" t="s">
        <v>78</v>
      </c>
      <c r="U241" s="60" t="s">
        <v>102</v>
      </c>
      <c r="V241" s="60" t="s">
        <v>143</v>
      </c>
      <c r="W241" s="60" t="s">
        <v>144</v>
      </c>
      <c r="X241" s="60" t="s">
        <v>144</v>
      </c>
      <c r="AV241" s="60" t="s">
        <v>78</v>
      </c>
      <c r="AW241" s="60" t="s">
        <v>78</v>
      </c>
      <c r="AY241" s="60" t="s">
        <v>300</v>
      </c>
      <c r="AZ241" s="56">
        <v>60882</v>
      </c>
    </row>
    <row r="242" spans="1:52" ht="30" customHeight="1" x14ac:dyDescent="0.3">
      <c r="A242" s="58" t="s">
        <v>301</v>
      </c>
      <c r="B242" s="58" t="s">
        <v>78</v>
      </c>
      <c r="C242" s="58" t="s">
        <v>148</v>
      </c>
      <c r="D242" s="59">
        <f>'[2]수량산출서(미래강의실)'!F336</f>
        <v>61.6</v>
      </c>
      <c r="E242" s="61"/>
      <c r="F242" s="61">
        <f t="shared" si="39"/>
        <v>0</v>
      </c>
      <c r="G242" s="61"/>
      <c r="H242" s="61">
        <f t="shared" si="40"/>
        <v>0</v>
      </c>
      <c r="I242" s="61"/>
      <c r="J242" s="61"/>
      <c r="K242" s="61"/>
      <c r="L242" s="61"/>
      <c r="M242" s="61"/>
      <c r="N242" s="61">
        <f t="shared" si="41"/>
        <v>0</v>
      </c>
      <c r="O242" s="61">
        <f t="shared" si="42"/>
        <v>0</v>
      </c>
      <c r="P242" s="61">
        <f t="shared" si="42"/>
        <v>0</v>
      </c>
      <c r="Q242" s="58" t="s">
        <v>78</v>
      </c>
      <c r="R242" s="60" t="s">
        <v>299</v>
      </c>
      <c r="S242" s="60" t="s">
        <v>78</v>
      </c>
      <c r="T242" s="60" t="s">
        <v>78</v>
      </c>
      <c r="U242" s="60" t="s">
        <v>102</v>
      </c>
      <c r="V242" s="60" t="s">
        <v>143</v>
      </c>
      <c r="W242" s="60" t="s">
        <v>144</v>
      </c>
      <c r="X242" s="60" t="s">
        <v>144</v>
      </c>
      <c r="AV242" s="60" t="s">
        <v>78</v>
      </c>
      <c r="AW242" s="60" t="s">
        <v>78</v>
      </c>
      <c r="AY242" s="60" t="s">
        <v>300</v>
      </c>
      <c r="AZ242" s="56">
        <v>60882</v>
      </c>
    </row>
    <row r="243" spans="1:52" ht="30" customHeight="1" x14ac:dyDescent="0.3">
      <c r="A243" s="58" t="s">
        <v>302</v>
      </c>
      <c r="B243" s="58" t="s">
        <v>78</v>
      </c>
      <c r="C243" s="58" t="s">
        <v>148</v>
      </c>
      <c r="D243" s="59">
        <f>'[2]수량산출서(미래강의실)'!F354</f>
        <v>342.7</v>
      </c>
      <c r="E243" s="61"/>
      <c r="F243" s="61">
        <f t="shared" si="39"/>
        <v>0</v>
      </c>
      <c r="G243" s="61"/>
      <c r="H243" s="61">
        <f t="shared" si="40"/>
        <v>0</v>
      </c>
      <c r="I243" s="61"/>
      <c r="J243" s="61"/>
      <c r="K243" s="61"/>
      <c r="L243" s="61"/>
      <c r="M243" s="61"/>
      <c r="N243" s="61">
        <f t="shared" si="41"/>
        <v>0</v>
      </c>
      <c r="O243" s="61">
        <f t="shared" si="42"/>
        <v>0</v>
      </c>
      <c r="P243" s="61">
        <f t="shared" si="42"/>
        <v>0</v>
      </c>
      <c r="Q243" s="58" t="s">
        <v>78</v>
      </c>
      <c r="R243" s="60" t="s">
        <v>303</v>
      </c>
      <c r="S243" s="60" t="s">
        <v>78</v>
      </c>
      <c r="T243" s="60" t="s">
        <v>78</v>
      </c>
      <c r="U243" s="60" t="s">
        <v>102</v>
      </c>
      <c r="V243" s="60" t="s">
        <v>143</v>
      </c>
      <c r="W243" s="60" t="s">
        <v>144</v>
      </c>
      <c r="X243" s="60" t="s">
        <v>144</v>
      </c>
      <c r="AV243" s="60" t="s">
        <v>78</v>
      </c>
      <c r="AW243" s="60" t="s">
        <v>78</v>
      </c>
      <c r="AY243" s="60" t="s">
        <v>304</v>
      </c>
      <c r="AZ243" s="56">
        <v>60884</v>
      </c>
    </row>
    <row r="244" spans="1:52" ht="30" customHeight="1" x14ac:dyDescent="0.3">
      <c r="A244" s="58" t="s">
        <v>305</v>
      </c>
      <c r="B244" s="58" t="s">
        <v>78</v>
      </c>
      <c r="C244" s="58" t="s">
        <v>148</v>
      </c>
      <c r="D244" s="59">
        <f>'[2]수량산출서(미래강의실)'!F365</f>
        <v>80.2</v>
      </c>
      <c r="E244" s="61"/>
      <c r="F244" s="61">
        <f t="shared" si="39"/>
        <v>0</v>
      </c>
      <c r="G244" s="61"/>
      <c r="H244" s="61">
        <f t="shared" si="40"/>
        <v>0</v>
      </c>
      <c r="I244" s="61"/>
      <c r="J244" s="61"/>
      <c r="K244" s="61"/>
      <c r="L244" s="61"/>
      <c r="M244" s="61"/>
      <c r="N244" s="61">
        <f t="shared" si="41"/>
        <v>0</v>
      </c>
      <c r="O244" s="61">
        <f t="shared" si="42"/>
        <v>0</v>
      </c>
      <c r="P244" s="61">
        <f t="shared" si="42"/>
        <v>0</v>
      </c>
      <c r="Q244" s="58" t="s">
        <v>78</v>
      </c>
      <c r="R244" s="60" t="s">
        <v>306</v>
      </c>
      <c r="S244" s="60" t="s">
        <v>78</v>
      </c>
      <c r="T244" s="60" t="s">
        <v>78</v>
      </c>
      <c r="U244" s="60" t="s">
        <v>102</v>
      </c>
      <c r="V244" s="60" t="s">
        <v>143</v>
      </c>
      <c r="W244" s="60" t="s">
        <v>144</v>
      </c>
      <c r="X244" s="60" t="s">
        <v>144</v>
      </c>
      <c r="AV244" s="60" t="s">
        <v>78</v>
      </c>
      <c r="AW244" s="60" t="s">
        <v>78</v>
      </c>
      <c r="AY244" s="60" t="s">
        <v>307</v>
      </c>
      <c r="AZ244" s="56">
        <v>60894</v>
      </c>
    </row>
    <row r="245" spans="1:52" ht="30" customHeight="1" x14ac:dyDescent="0.3">
      <c r="A245" s="58" t="s">
        <v>308</v>
      </c>
      <c r="B245" s="58" t="s">
        <v>78</v>
      </c>
      <c r="C245" s="58" t="s">
        <v>162</v>
      </c>
      <c r="D245" s="59">
        <f>'[2]수량산출서(미래강의실)'!F376</f>
        <v>363.6</v>
      </c>
      <c r="E245" s="61"/>
      <c r="F245" s="61">
        <f t="shared" si="39"/>
        <v>0</v>
      </c>
      <c r="G245" s="61"/>
      <c r="H245" s="61">
        <f t="shared" si="40"/>
        <v>0</v>
      </c>
      <c r="I245" s="61"/>
      <c r="J245" s="61"/>
      <c r="K245" s="61"/>
      <c r="L245" s="61"/>
      <c r="M245" s="61"/>
      <c r="N245" s="61">
        <f t="shared" si="41"/>
        <v>0</v>
      </c>
      <c r="O245" s="61">
        <f t="shared" si="42"/>
        <v>0</v>
      </c>
      <c r="P245" s="61">
        <f t="shared" si="42"/>
        <v>0</v>
      </c>
      <c r="Q245" s="58" t="s">
        <v>78</v>
      </c>
      <c r="R245" s="60" t="s">
        <v>309</v>
      </c>
      <c r="S245" s="60" t="s">
        <v>78</v>
      </c>
      <c r="T245" s="60" t="s">
        <v>78</v>
      </c>
      <c r="U245" s="60" t="s">
        <v>102</v>
      </c>
      <c r="V245" s="60" t="s">
        <v>143</v>
      </c>
      <c r="W245" s="60" t="s">
        <v>144</v>
      </c>
      <c r="X245" s="60" t="s">
        <v>144</v>
      </c>
      <c r="AV245" s="60" t="s">
        <v>78</v>
      </c>
      <c r="AW245" s="60" t="s">
        <v>78</v>
      </c>
      <c r="AY245" s="60" t="s">
        <v>310</v>
      </c>
      <c r="AZ245" s="56">
        <v>60895</v>
      </c>
    </row>
    <row r="246" spans="1:52" ht="30" customHeight="1" x14ac:dyDescent="0.3">
      <c r="A246" s="58" t="s">
        <v>311</v>
      </c>
      <c r="B246" s="58" t="s">
        <v>312</v>
      </c>
      <c r="C246" s="58" t="s">
        <v>313</v>
      </c>
      <c r="D246" s="59">
        <f>'[2]수량산출서(미래강의실)'!F380</f>
        <v>-685.4</v>
      </c>
      <c r="E246" s="61"/>
      <c r="F246" s="61">
        <f t="shared" si="39"/>
        <v>0</v>
      </c>
      <c r="G246" s="61"/>
      <c r="H246" s="61">
        <f t="shared" si="40"/>
        <v>0</v>
      </c>
      <c r="I246" s="61"/>
      <c r="J246" s="61"/>
      <c r="K246" s="61"/>
      <c r="L246" s="61"/>
      <c r="M246" s="61"/>
      <c r="N246" s="61">
        <f t="shared" si="41"/>
        <v>0</v>
      </c>
      <c r="O246" s="61">
        <f t="shared" si="42"/>
        <v>0</v>
      </c>
      <c r="P246" s="61">
        <f t="shared" si="42"/>
        <v>0</v>
      </c>
      <c r="Q246" s="58" t="s">
        <v>314</v>
      </c>
      <c r="R246" s="60" t="s">
        <v>303</v>
      </c>
      <c r="S246" s="60" t="s">
        <v>78</v>
      </c>
      <c r="T246" s="60" t="s">
        <v>78</v>
      </c>
      <c r="U246" s="60" t="s">
        <v>102</v>
      </c>
      <c r="V246" s="60" t="s">
        <v>143</v>
      </c>
      <c r="W246" s="60" t="s">
        <v>144</v>
      </c>
      <c r="X246" s="60" t="s">
        <v>144</v>
      </c>
      <c r="AV246" s="60" t="s">
        <v>78</v>
      </c>
      <c r="AW246" s="60" t="s">
        <v>78</v>
      </c>
      <c r="AY246" s="60" t="s">
        <v>304</v>
      </c>
      <c r="AZ246" s="56">
        <v>60884</v>
      </c>
    </row>
    <row r="247" spans="1:52" ht="30" customHeight="1" x14ac:dyDescent="0.3">
      <c r="A247" s="58" t="s">
        <v>311</v>
      </c>
      <c r="B247" s="58" t="s">
        <v>315</v>
      </c>
      <c r="C247" s="58" t="s">
        <v>313</v>
      </c>
      <c r="D247" s="59">
        <f>'[2]수량산출서(미래강의실)'!F388</f>
        <v>-386</v>
      </c>
      <c r="E247" s="61"/>
      <c r="F247" s="61">
        <f t="shared" si="39"/>
        <v>0</v>
      </c>
      <c r="G247" s="61"/>
      <c r="H247" s="61">
        <f t="shared" si="40"/>
        <v>0</v>
      </c>
      <c r="I247" s="61"/>
      <c r="J247" s="61"/>
      <c r="K247" s="61"/>
      <c r="L247" s="61"/>
      <c r="M247" s="61"/>
      <c r="N247" s="61">
        <f t="shared" si="41"/>
        <v>0</v>
      </c>
      <c r="O247" s="61">
        <f t="shared" si="42"/>
        <v>0</v>
      </c>
      <c r="P247" s="61">
        <f t="shared" si="42"/>
        <v>0</v>
      </c>
      <c r="Q247" s="58" t="s">
        <v>314</v>
      </c>
      <c r="R247" s="60" t="s">
        <v>303</v>
      </c>
      <c r="S247" s="60" t="s">
        <v>78</v>
      </c>
      <c r="T247" s="60" t="s">
        <v>78</v>
      </c>
      <c r="U247" s="60" t="s">
        <v>102</v>
      </c>
      <c r="V247" s="60" t="s">
        <v>143</v>
      </c>
      <c r="W247" s="60" t="s">
        <v>144</v>
      </c>
      <c r="X247" s="60" t="s">
        <v>144</v>
      </c>
      <c r="AV247" s="60" t="s">
        <v>78</v>
      </c>
      <c r="AW247" s="60" t="s">
        <v>78</v>
      </c>
      <c r="AY247" s="60" t="s">
        <v>304</v>
      </c>
      <c r="AZ247" s="56">
        <v>60884</v>
      </c>
    </row>
    <row r="248" spans="1:52" ht="30" customHeight="1" x14ac:dyDescent="0.3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</row>
    <row r="249" spans="1:52" ht="30" customHeight="1" x14ac:dyDescent="0.3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</row>
    <row r="250" spans="1:52" ht="30" customHeight="1" x14ac:dyDescent="0.3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</row>
    <row r="251" spans="1:52" ht="30" customHeight="1" x14ac:dyDescent="0.3">
      <c r="A251" s="59"/>
      <c r="B251" s="59"/>
      <c r="C251" s="59"/>
      <c r="D251" s="59"/>
      <c r="E251" s="59"/>
      <c r="F251" s="59"/>
      <c r="G251" s="59"/>
      <c r="H251" s="59"/>
      <c r="I251" s="59"/>
      <c r="J251" s="59"/>
      <c r="K251" s="59"/>
      <c r="L251" s="59"/>
      <c r="M251" s="59"/>
      <c r="N251" s="59"/>
      <c r="O251" s="59"/>
      <c r="P251" s="59"/>
      <c r="Q251" s="59"/>
    </row>
    <row r="252" spans="1:52" ht="30" customHeight="1" x14ac:dyDescent="0.3">
      <c r="A252" s="59"/>
      <c r="B252" s="59"/>
      <c r="C252" s="59"/>
      <c r="D252" s="59"/>
      <c r="E252" s="59"/>
      <c r="F252" s="59"/>
      <c r="G252" s="59"/>
      <c r="H252" s="59"/>
      <c r="I252" s="59"/>
      <c r="J252" s="59"/>
      <c r="K252" s="59"/>
      <c r="L252" s="59"/>
      <c r="M252" s="59"/>
      <c r="N252" s="59"/>
      <c r="O252" s="59"/>
      <c r="P252" s="59"/>
      <c r="Q252" s="59"/>
    </row>
    <row r="253" spans="1:52" ht="30" customHeight="1" x14ac:dyDescent="0.3">
      <c r="A253" s="59"/>
      <c r="B253" s="59"/>
      <c r="C253" s="59"/>
      <c r="D253" s="59"/>
      <c r="E253" s="59"/>
      <c r="F253" s="59"/>
      <c r="G253" s="59"/>
      <c r="H253" s="59"/>
      <c r="I253" s="59"/>
      <c r="J253" s="59"/>
      <c r="K253" s="59"/>
      <c r="L253" s="59"/>
      <c r="M253" s="59"/>
      <c r="N253" s="59"/>
      <c r="O253" s="59"/>
      <c r="P253" s="59"/>
      <c r="Q253" s="59"/>
    </row>
    <row r="254" spans="1:52" ht="30" customHeight="1" x14ac:dyDescent="0.3">
      <c r="A254" s="59"/>
      <c r="B254" s="59"/>
      <c r="C254" s="59"/>
      <c r="D254" s="59"/>
      <c r="E254" s="59"/>
      <c r="F254" s="59"/>
      <c r="G254" s="59"/>
      <c r="H254" s="59"/>
      <c r="I254" s="59"/>
      <c r="J254" s="59"/>
      <c r="K254" s="59"/>
      <c r="L254" s="59"/>
      <c r="M254" s="59"/>
      <c r="N254" s="59"/>
      <c r="O254" s="59"/>
      <c r="P254" s="59"/>
      <c r="Q254" s="59"/>
    </row>
    <row r="255" spans="1:52" ht="30" customHeight="1" x14ac:dyDescent="0.3">
      <c r="A255" s="59"/>
      <c r="B255" s="59"/>
      <c r="C255" s="59"/>
      <c r="D255" s="59"/>
      <c r="E255" s="59"/>
      <c r="F255" s="59"/>
      <c r="G255" s="59"/>
      <c r="H255" s="59"/>
      <c r="I255" s="59"/>
      <c r="J255" s="59"/>
      <c r="K255" s="59"/>
      <c r="L255" s="59"/>
      <c r="M255" s="59"/>
      <c r="N255" s="59"/>
      <c r="O255" s="59"/>
      <c r="P255" s="59"/>
      <c r="Q255" s="59"/>
    </row>
    <row r="256" spans="1:52" ht="30" customHeight="1" x14ac:dyDescent="0.3">
      <c r="A256" s="58" t="s">
        <v>107</v>
      </c>
      <c r="B256" s="59"/>
      <c r="C256" s="59"/>
      <c r="D256" s="59"/>
      <c r="E256" s="59"/>
      <c r="F256" s="61">
        <f>SUM(F235:F255)</f>
        <v>0</v>
      </c>
      <c r="G256" s="59"/>
      <c r="H256" s="61">
        <f>SUM(H235:H255)</f>
        <v>0</v>
      </c>
      <c r="I256" s="61"/>
      <c r="J256" s="61"/>
      <c r="K256" s="61"/>
      <c r="L256" s="61"/>
      <c r="M256" s="59"/>
      <c r="N256" s="61">
        <f>SUM(N235:N255)</f>
        <v>0</v>
      </c>
      <c r="O256" s="59"/>
      <c r="P256" s="61">
        <f>SUM(P235:P255)</f>
        <v>0</v>
      </c>
      <c r="Q256" s="59"/>
      <c r="R256" s="56" t="s">
        <v>151</v>
      </c>
    </row>
    <row r="257" spans="1:52" ht="30" customHeight="1" x14ac:dyDescent="0.3">
      <c r="A257" s="58" t="str">
        <f>'공종별집계표(미래강의실)'!A17</f>
        <v>0112  골재비 및 운반비</v>
      </c>
      <c r="B257" s="58" t="s">
        <v>78</v>
      </c>
      <c r="C257" s="59"/>
      <c r="D257" s="59"/>
      <c r="E257" s="59"/>
      <c r="F257" s="59"/>
      <c r="G257" s="59"/>
      <c r="H257" s="59"/>
      <c r="I257" s="59"/>
      <c r="J257" s="59"/>
      <c r="K257" s="59"/>
      <c r="L257" s="59"/>
      <c r="M257" s="59"/>
      <c r="N257" s="59"/>
      <c r="O257" s="59"/>
      <c r="P257" s="59"/>
      <c r="Q257" s="59"/>
      <c r="U257" s="60" t="s">
        <v>316</v>
      </c>
    </row>
    <row r="258" spans="1:52" ht="30" customHeight="1" x14ac:dyDescent="0.3">
      <c r="A258" s="58" t="s">
        <v>317</v>
      </c>
      <c r="B258" s="58" t="s">
        <v>318</v>
      </c>
      <c r="C258" s="58" t="s">
        <v>319</v>
      </c>
      <c r="D258" s="59">
        <v>165</v>
      </c>
      <c r="E258" s="61"/>
      <c r="F258" s="61">
        <f t="shared" ref="F258:F260" si="43">TRUNC(E258*D258, 0)</f>
        <v>0</v>
      </c>
      <c r="G258" s="61">
        <f>TRUNC([2]단가대비표!Q15,0)</f>
        <v>0</v>
      </c>
      <c r="H258" s="61">
        <f t="shared" ref="H258:H260" si="44">TRUNC(G258*D258, 0)</f>
        <v>0</v>
      </c>
      <c r="I258" s="61"/>
      <c r="J258" s="61"/>
      <c r="K258" s="61"/>
      <c r="L258" s="61"/>
      <c r="M258" s="61">
        <f>TRUNC([2]단가대비표!W15,0)</f>
        <v>0</v>
      </c>
      <c r="N258" s="61">
        <f t="shared" ref="N258:N260" si="45">TRUNC(M258*D258, 0)</f>
        <v>0</v>
      </c>
      <c r="O258" s="61">
        <f t="shared" ref="O258:P260" si="46">TRUNC(E258+G258+M258, 0)</f>
        <v>0</v>
      </c>
      <c r="P258" s="61">
        <f t="shared" si="46"/>
        <v>0</v>
      </c>
      <c r="Q258" s="58" t="s">
        <v>78</v>
      </c>
      <c r="R258" s="60" t="s">
        <v>320</v>
      </c>
      <c r="S258" s="60" t="s">
        <v>78</v>
      </c>
      <c r="T258" s="60" t="s">
        <v>78</v>
      </c>
      <c r="U258" s="60" t="s">
        <v>316</v>
      </c>
      <c r="V258" s="60" t="s">
        <v>144</v>
      </c>
      <c r="W258" s="60" t="s">
        <v>144</v>
      </c>
      <c r="X258" s="60" t="s">
        <v>143</v>
      </c>
      <c r="AV258" s="60" t="s">
        <v>78</v>
      </c>
      <c r="AW258" s="60" t="s">
        <v>78</v>
      </c>
      <c r="AY258" s="60" t="s">
        <v>321</v>
      </c>
      <c r="AZ258" s="56">
        <v>60901</v>
      </c>
    </row>
    <row r="259" spans="1:52" ht="30" customHeight="1" x14ac:dyDescent="0.3">
      <c r="A259" s="58" t="s">
        <v>322</v>
      </c>
      <c r="B259" s="58" t="s">
        <v>323</v>
      </c>
      <c r="C259" s="58" t="s">
        <v>278</v>
      </c>
      <c r="D259" s="59">
        <v>14</v>
      </c>
      <c r="E259" s="61"/>
      <c r="F259" s="61">
        <f t="shared" si="43"/>
        <v>0</v>
      </c>
      <c r="G259" s="61">
        <f>TRUNC([2]단가대비표!Q9,0)</f>
        <v>0</v>
      </c>
      <c r="H259" s="61">
        <f t="shared" si="44"/>
        <v>0</v>
      </c>
      <c r="I259" s="61"/>
      <c r="J259" s="61"/>
      <c r="K259" s="61"/>
      <c r="L259" s="61"/>
      <c r="M259" s="61">
        <f>TRUNC([2]단가대비표!W9,0)</f>
        <v>0</v>
      </c>
      <c r="N259" s="61">
        <f t="shared" si="45"/>
        <v>0</v>
      </c>
      <c r="O259" s="61">
        <f t="shared" si="46"/>
        <v>0</v>
      </c>
      <c r="P259" s="61">
        <f t="shared" si="46"/>
        <v>0</v>
      </c>
      <c r="Q259" s="58" t="s">
        <v>78</v>
      </c>
      <c r="R259" s="60" t="s">
        <v>324</v>
      </c>
      <c r="S259" s="60" t="s">
        <v>78</v>
      </c>
      <c r="T259" s="60" t="s">
        <v>78</v>
      </c>
      <c r="U259" s="60" t="s">
        <v>316</v>
      </c>
      <c r="V259" s="60" t="s">
        <v>144</v>
      </c>
      <c r="W259" s="60" t="s">
        <v>144</v>
      </c>
      <c r="X259" s="60" t="s">
        <v>143</v>
      </c>
      <c r="AV259" s="60" t="s">
        <v>78</v>
      </c>
      <c r="AW259" s="60" t="s">
        <v>78</v>
      </c>
      <c r="AY259" s="60" t="s">
        <v>325</v>
      </c>
      <c r="AZ259" s="56">
        <v>60902</v>
      </c>
    </row>
    <row r="260" spans="1:52" ht="30" customHeight="1" x14ac:dyDescent="0.3">
      <c r="A260" s="58" t="s">
        <v>326</v>
      </c>
      <c r="B260" s="58" t="s">
        <v>327</v>
      </c>
      <c r="C260" s="58" t="s">
        <v>319</v>
      </c>
      <c r="D260" s="59">
        <f>D258</f>
        <v>165</v>
      </c>
      <c r="E260" s="61"/>
      <c r="F260" s="61">
        <f t="shared" si="43"/>
        <v>0</v>
      </c>
      <c r="G260" s="61">
        <f>TRUNC([2]중기단가목록!F4,0)</f>
        <v>0</v>
      </c>
      <c r="H260" s="61">
        <f t="shared" si="44"/>
        <v>0</v>
      </c>
      <c r="I260" s="61"/>
      <c r="J260" s="61"/>
      <c r="K260" s="61"/>
      <c r="L260" s="61"/>
      <c r="M260" s="61"/>
      <c r="N260" s="61">
        <f t="shared" si="45"/>
        <v>0</v>
      </c>
      <c r="O260" s="61">
        <f t="shared" si="46"/>
        <v>0</v>
      </c>
      <c r="P260" s="61">
        <f t="shared" si="46"/>
        <v>0</v>
      </c>
      <c r="Q260" s="58" t="s">
        <v>78</v>
      </c>
      <c r="R260" s="60" t="s">
        <v>328</v>
      </c>
      <c r="S260" s="60" t="s">
        <v>78</v>
      </c>
      <c r="T260" s="60" t="s">
        <v>78</v>
      </c>
      <c r="U260" s="60" t="s">
        <v>316</v>
      </c>
      <c r="V260" s="60" t="s">
        <v>144</v>
      </c>
      <c r="W260" s="60" t="s">
        <v>143</v>
      </c>
      <c r="X260" s="60" t="s">
        <v>144</v>
      </c>
      <c r="AV260" s="60" t="s">
        <v>78</v>
      </c>
      <c r="AW260" s="60" t="s">
        <v>78</v>
      </c>
      <c r="AY260" s="60" t="s">
        <v>329</v>
      </c>
      <c r="AZ260" s="56">
        <v>60896</v>
      </c>
    </row>
    <row r="261" spans="1:52" ht="30" customHeight="1" x14ac:dyDescent="0.3">
      <c r="A261" s="59"/>
      <c r="B261" s="59"/>
      <c r="C261" s="59"/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59"/>
      <c r="O261" s="59"/>
      <c r="P261" s="59"/>
      <c r="Q261" s="59"/>
    </row>
    <row r="262" spans="1:52" ht="30" customHeight="1" x14ac:dyDescent="0.3">
      <c r="A262" s="59"/>
      <c r="B262" s="59"/>
      <c r="C262" s="59"/>
      <c r="D262" s="59"/>
      <c r="E262" s="59"/>
      <c r="F262" s="59"/>
      <c r="G262" s="59"/>
      <c r="H262" s="59"/>
      <c r="I262" s="59"/>
      <c r="J262" s="59"/>
      <c r="K262" s="59"/>
      <c r="L262" s="59"/>
      <c r="M262" s="59"/>
      <c r="N262" s="59"/>
      <c r="O262" s="59"/>
      <c r="P262" s="59"/>
      <c r="Q262" s="59"/>
    </row>
    <row r="263" spans="1:52" ht="30" customHeight="1" x14ac:dyDescent="0.3">
      <c r="A263" s="59"/>
      <c r="B263" s="59"/>
      <c r="C263" s="59"/>
      <c r="D263" s="59"/>
      <c r="E263" s="59"/>
      <c r="F263" s="59"/>
      <c r="G263" s="59"/>
      <c r="H263" s="59"/>
      <c r="I263" s="59"/>
      <c r="J263" s="59"/>
      <c r="K263" s="59"/>
      <c r="L263" s="59"/>
      <c r="M263" s="59"/>
      <c r="N263" s="59"/>
      <c r="O263" s="59"/>
      <c r="P263" s="59"/>
      <c r="Q263" s="59"/>
    </row>
    <row r="264" spans="1:52" ht="30" customHeight="1" x14ac:dyDescent="0.3">
      <c r="A264" s="59"/>
      <c r="B264" s="59"/>
      <c r="C264" s="59"/>
      <c r="D264" s="59"/>
      <c r="E264" s="59"/>
      <c r="F264" s="59"/>
      <c r="G264" s="59"/>
      <c r="H264" s="59"/>
      <c r="I264" s="59"/>
      <c r="J264" s="59"/>
      <c r="K264" s="59"/>
      <c r="L264" s="59"/>
      <c r="M264" s="59"/>
      <c r="N264" s="59"/>
      <c r="O264" s="59"/>
      <c r="P264" s="59"/>
      <c r="Q264" s="59"/>
    </row>
    <row r="265" spans="1:52" ht="30" customHeight="1" x14ac:dyDescent="0.3">
      <c r="A265" s="59"/>
      <c r="B265" s="59"/>
      <c r="C265" s="59"/>
      <c r="D265" s="59"/>
      <c r="E265" s="59"/>
      <c r="F265" s="59"/>
      <c r="G265" s="59"/>
      <c r="H265" s="59"/>
      <c r="I265" s="59"/>
      <c r="J265" s="59"/>
      <c r="K265" s="59"/>
      <c r="L265" s="59"/>
      <c r="M265" s="59"/>
      <c r="N265" s="59"/>
      <c r="O265" s="59"/>
      <c r="P265" s="59"/>
      <c r="Q265" s="59"/>
    </row>
    <row r="266" spans="1:52" ht="30" customHeight="1" x14ac:dyDescent="0.3">
      <c r="A266" s="59"/>
      <c r="B266" s="59"/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  <c r="O266" s="59"/>
      <c r="P266" s="59"/>
      <c r="Q266" s="59"/>
    </row>
    <row r="267" spans="1:52" ht="30" customHeight="1" x14ac:dyDescent="0.3">
      <c r="A267" s="59"/>
      <c r="B267" s="59"/>
      <c r="C267" s="59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59"/>
      <c r="O267" s="59"/>
      <c r="P267" s="59"/>
      <c r="Q267" s="59"/>
    </row>
    <row r="268" spans="1:52" ht="30" customHeight="1" x14ac:dyDescent="0.3">
      <c r="A268" s="59"/>
      <c r="B268" s="59"/>
      <c r="C268" s="59"/>
      <c r="D268" s="59"/>
      <c r="E268" s="59"/>
      <c r="F268" s="59"/>
      <c r="G268" s="59"/>
      <c r="H268" s="59"/>
      <c r="I268" s="59"/>
      <c r="J268" s="59"/>
      <c r="K268" s="59"/>
      <c r="L268" s="59"/>
      <c r="M268" s="59"/>
      <c r="N268" s="59"/>
      <c r="O268" s="59"/>
      <c r="P268" s="59"/>
      <c r="Q268" s="59"/>
    </row>
    <row r="269" spans="1:52" ht="30" customHeight="1" x14ac:dyDescent="0.3">
      <c r="A269" s="59"/>
      <c r="B269" s="59"/>
      <c r="C269" s="59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59"/>
    </row>
    <row r="270" spans="1:52" ht="30" customHeight="1" x14ac:dyDescent="0.3">
      <c r="A270" s="59"/>
      <c r="B270" s="59"/>
      <c r="C270" s="59"/>
      <c r="D270" s="59"/>
      <c r="E270" s="59"/>
      <c r="F270" s="59"/>
      <c r="G270" s="59"/>
      <c r="H270" s="59"/>
      <c r="I270" s="59"/>
      <c r="J270" s="59"/>
      <c r="K270" s="59"/>
      <c r="L270" s="59"/>
      <c r="M270" s="59"/>
      <c r="N270" s="59"/>
      <c r="O270" s="59"/>
      <c r="P270" s="59"/>
      <c r="Q270" s="59"/>
    </row>
    <row r="271" spans="1:52" ht="30" customHeight="1" x14ac:dyDescent="0.3">
      <c r="A271" s="59"/>
      <c r="B271" s="59"/>
      <c r="C271" s="59"/>
      <c r="D271" s="59"/>
      <c r="E271" s="59"/>
      <c r="F271" s="59"/>
      <c r="G271" s="59"/>
      <c r="H271" s="59"/>
      <c r="I271" s="59"/>
      <c r="J271" s="59"/>
      <c r="K271" s="59"/>
      <c r="L271" s="59"/>
      <c r="M271" s="59"/>
      <c r="N271" s="59"/>
      <c r="O271" s="59"/>
      <c r="P271" s="59"/>
      <c r="Q271" s="59"/>
    </row>
    <row r="272" spans="1:52" ht="30" customHeight="1" x14ac:dyDescent="0.3">
      <c r="A272" s="59"/>
      <c r="B272" s="59"/>
      <c r="C272" s="59"/>
      <c r="D272" s="59"/>
      <c r="E272" s="59"/>
      <c r="F272" s="59"/>
      <c r="G272" s="59"/>
      <c r="H272" s="59"/>
      <c r="I272" s="59"/>
      <c r="J272" s="59"/>
      <c r="K272" s="59"/>
      <c r="L272" s="59"/>
      <c r="M272" s="59"/>
      <c r="N272" s="59"/>
      <c r="O272" s="59"/>
      <c r="P272" s="59"/>
      <c r="Q272" s="59"/>
    </row>
    <row r="273" spans="1:52" ht="30" customHeight="1" x14ac:dyDescent="0.3">
      <c r="A273" s="59"/>
      <c r="B273" s="59"/>
      <c r="C273" s="59"/>
      <c r="D273" s="59"/>
      <c r="E273" s="59"/>
      <c r="F273" s="59"/>
      <c r="G273" s="59"/>
      <c r="H273" s="59"/>
      <c r="I273" s="59"/>
      <c r="J273" s="59"/>
      <c r="K273" s="59"/>
      <c r="L273" s="59"/>
      <c r="M273" s="59"/>
      <c r="N273" s="59"/>
      <c r="O273" s="59"/>
      <c r="P273" s="59"/>
      <c r="Q273" s="59"/>
    </row>
    <row r="274" spans="1:52" ht="30" customHeight="1" x14ac:dyDescent="0.3">
      <c r="A274" s="59"/>
      <c r="B274" s="59"/>
      <c r="C274" s="59"/>
      <c r="D274" s="59"/>
      <c r="E274" s="59"/>
      <c r="F274" s="59"/>
      <c r="G274" s="59"/>
      <c r="H274" s="59"/>
      <c r="I274" s="59"/>
      <c r="J274" s="59"/>
      <c r="K274" s="59"/>
      <c r="L274" s="59"/>
      <c r="M274" s="59"/>
      <c r="N274" s="59"/>
      <c r="O274" s="59"/>
      <c r="P274" s="59"/>
      <c r="Q274" s="59"/>
    </row>
    <row r="275" spans="1:52" ht="30" customHeight="1" x14ac:dyDescent="0.3">
      <c r="A275" s="59"/>
      <c r="B275" s="59"/>
      <c r="C275" s="59"/>
      <c r="D275" s="59"/>
      <c r="E275" s="59"/>
      <c r="F275" s="59"/>
      <c r="G275" s="59"/>
      <c r="H275" s="59"/>
      <c r="I275" s="59"/>
      <c r="J275" s="59"/>
      <c r="K275" s="59"/>
      <c r="L275" s="59"/>
      <c r="M275" s="59"/>
      <c r="N275" s="59"/>
      <c r="O275" s="59"/>
      <c r="P275" s="59"/>
      <c r="Q275" s="59"/>
    </row>
    <row r="276" spans="1:52" ht="30" customHeight="1" x14ac:dyDescent="0.3">
      <c r="A276" s="59"/>
      <c r="B276" s="59"/>
      <c r="C276" s="59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</row>
    <row r="277" spans="1:52" ht="30" customHeight="1" x14ac:dyDescent="0.3">
      <c r="A277" s="59"/>
      <c r="B277" s="59"/>
      <c r="C277" s="59"/>
      <c r="D277" s="59"/>
      <c r="E277" s="59"/>
      <c r="F277" s="59"/>
      <c r="G277" s="59"/>
      <c r="H277" s="59"/>
      <c r="I277" s="59"/>
      <c r="J277" s="59"/>
      <c r="K277" s="59"/>
      <c r="L277" s="59"/>
      <c r="M277" s="59"/>
      <c r="N277" s="59"/>
      <c r="O277" s="59"/>
      <c r="P277" s="59"/>
      <c r="Q277" s="59"/>
    </row>
    <row r="278" spans="1:52" ht="30" customHeight="1" x14ac:dyDescent="0.3">
      <c r="A278" s="59"/>
      <c r="B278" s="59"/>
      <c r="C278" s="59"/>
      <c r="D278" s="59"/>
      <c r="E278" s="59"/>
      <c r="F278" s="59"/>
      <c r="G278" s="59"/>
      <c r="H278" s="59"/>
      <c r="I278" s="59"/>
      <c r="J278" s="59"/>
      <c r="K278" s="59"/>
      <c r="L278" s="59"/>
      <c r="M278" s="59"/>
      <c r="N278" s="59"/>
      <c r="O278" s="59"/>
      <c r="P278" s="59"/>
      <c r="Q278" s="59"/>
    </row>
    <row r="279" spans="1:52" ht="30" customHeight="1" x14ac:dyDescent="0.3">
      <c r="A279" s="58" t="s">
        <v>107</v>
      </c>
      <c r="B279" s="59"/>
      <c r="C279" s="59"/>
      <c r="D279" s="59"/>
      <c r="E279" s="59"/>
      <c r="F279" s="61">
        <f>SUM(F258:F278)</f>
        <v>0</v>
      </c>
      <c r="G279" s="59"/>
      <c r="H279" s="61">
        <f>SUM(H258:H278)</f>
        <v>0</v>
      </c>
      <c r="I279" s="61"/>
      <c r="J279" s="61"/>
      <c r="K279" s="61"/>
      <c r="L279" s="61"/>
      <c r="M279" s="59"/>
      <c r="N279" s="61">
        <f>SUM(N258:N278)</f>
        <v>0</v>
      </c>
      <c r="O279" s="59"/>
      <c r="P279" s="61">
        <f>SUM(P258:P278)</f>
        <v>0</v>
      </c>
      <c r="Q279" s="59"/>
      <c r="R279" s="56" t="s">
        <v>151</v>
      </c>
    </row>
    <row r="280" spans="1:52" ht="30" customHeight="1" x14ac:dyDescent="0.3">
      <c r="A280" s="58" t="str">
        <f>'공종별집계표(미래강의실)'!A18</f>
        <v>0113  폐 자 재 처 리</v>
      </c>
      <c r="B280" s="58" t="s">
        <v>78</v>
      </c>
      <c r="C280" s="59"/>
      <c r="D280" s="59"/>
      <c r="E280" s="59"/>
      <c r="F280" s="59"/>
      <c r="G280" s="59"/>
      <c r="H280" s="59"/>
      <c r="I280" s="59"/>
      <c r="J280" s="59"/>
      <c r="K280" s="59"/>
      <c r="L280" s="59"/>
      <c r="M280" s="59"/>
      <c r="N280" s="59"/>
      <c r="O280" s="59"/>
      <c r="P280" s="59"/>
      <c r="Q280" s="59"/>
      <c r="U280" s="60" t="s">
        <v>105</v>
      </c>
    </row>
    <row r="281" spans="1:52" ht="30" customHeight="1" x14ac:dyDescent="0.3">
      <c r="A281" s="58" t="s">
        <v>330</v>
      </c>
      <c r="B281" s="58" t="s">
        <v>331</v>
      </c>
      <c r="C281" s="58" t="s">
        <v>332</v>
      </c>
      <c r="D281" s="59">
        <f>'[2]수량산출서(미래강의실)'!F393</f>
        <v>32.6</v>
      </c>
      <c r="E281" s="61">
        <f>TRUNC([2]단가대비표!O67,0)</f>
        <v>0</v>
      </c>
      <c r="F281" s="61">
        <f t="shared" ref="F281:F290" si="47">TRUNC(E281*D281, 0)</f>
        <v>0</v>
      </c>
      <c r="G281" s="61">
        <f>TRUNC([2]단가대비표!Q67,0)</f>
        <v>0</v>
      </c>
      <c r="H281" s="61">
        <f t="shared" ref="H281:H290" si="48">TRUNC(G281*D281, 0)</f>
        <v>0</v>
      </c>
      <c r="I281" s="61"/>
      <c r="J281" s="61"/>
      <c r="K281" s="61"/>
      <c r="L281" s="61"/>
      <c r="M281" s="61"/>
      <c r="N281" s="61">
        <f t="shared" ref="N281:N290" si="49">TRUNC(M281*D281, 0)</f>
        <v>0</v>
      </c>
      <c r="O281" s="61">
        <f t="shared" ref="O281:P290" si="50">TRUNC(E281+G281+M281, 0)</f>
        <v>0</v>
      </c>
      <c r="P281" s="61">
        <f t="shared" si="50"/>
        <v>0</v>
      </c>
      <c r="Q281" s="58" t="s">
        <v>78</v>
      </c>
      <c r="R281" s="60" t="s">
        <v>333</v>
      </c>
      <c r="S281" s="60" t="s">
        <v>78</v>
      </c>
      <c r="T281" s="60" t="s">
        <v>78</v>
      </c>
      <c r="U281" s="60" t="s">
        <v>105</v>
      </c>
      <c r="V281" s="60" t="s">
        <v>144</v>
      </c>
      <c r="W281" s="60" t="s">
        <v>144</v>
      </c>
      <c r="X281" s="60" t="s">
        <v>143</v>
      </c>
      <c r="AV281" s="60" t="s">
        <v>78</v>
      </c>
      <c r="AW281" s="60" t="s">
        <v>78</v>
      </c>
      <c r="AY281" s="60" t="s">
        <v>334</v>
      </c>
      <c r="AZ281" s="56">
        <v>60087</v>
      </c>
    </row>
    <row r="282" spans="1:52" ht="30" customHeight="1" x14ac:dyDescent="0.3">
      <c r="A282" s="58" t="s">
        <v>335</v>
      </c>
      <c r="B282" s="58" t="s">
        <v>336</v>
      </c>
      <c r="C282" s="58" t="s">
        <v>332</v>
      </c>
      <c r="D282" s="59">
        <f>'[2]수량산출서(미래강의실)'!F398</f>
        <v>2.6</v>
      </c>
      <c r="E282" s="61">
        <f>TRUNC([2]단가대비표!O68,0)</f>
        <v>0</v>
      </c>
      <c r="F282" s="61">
        <f t="shared" si="47"/>
        <v>0</v>
      </c>
      <c r="G282" s="61">
        <f>TRUNC([2]단가대비표!Q68,0)</f>
        <v>0</v>
      </c>
      <c r="H282" s="61">
        <f t="shared" si="48"/>
        <v>0</v>
      </c>
      <c r="I282" s="61"/>
      <c r="J282" s="61"/>
      <c r="K282" s="61"/>
      <c r="L282" s="61"/>
      <c r="M282" s="61"/>
      <c r="N282" s="61">
        <f t="shared" si="49"/>
        <v>0</v>
      </c>
      <c r="O282" s="61">
        <f t="shared" si="50"/>
        <v>0</v>
      </c>
      <c r="P282" s="61">
        <f t="shared" si="50"/>
        <v>0</v>
      </c>
      <c r="Q282" s="58" t="s">
        <v>78</v>
      </c>
      <c r="R282" s="60" t="s">
        <v>337</v>
      </c>
      <c r="S282" s="60" t="s">
        <v>78</v>
      </c>
      <c r="T282" s="60" t="s">
        <v>78</v>
      </c>
      <c r="U282" s="60" t="s">
        <v>105</v>
      </c>
      <c r="V282" s="60" t="s">
        <v>144</v>
      </c>
      <c r="W282" s="60" t="s">
        <v>144</v>
      </c>
      <c r="X282" s="60" t="s">
        <v>143</v>
      </c>
      <c r="AV282" s="60" t="s">
        <v>78</v>
      </c>
      <c r="AW282" s="60" t="s">
        <v>78</v>
      </c>
      <c r="AY282" s="60" t="s">
        <v>338</v>
      </c>
      <c r="AZ282" s="56">
        <v>60091</v>
      </c>
    </row>
    <row r="283" spans="1:52" ht="30" customHeight="1" x14ac:dyDescent="0.3">
      <c r="A283" s="58" t="s">
        <v>339</v>
      </c>
      <c r="B283" s="58" t="s">
        <v>78</v>
      </c>
      <c r="C283" s="58" t="s">
        <v>332</v>
      </c>
      <c r="D283" s="59">
        <f>D281</f>
        <v>32.6</v>
      </c>
      <c r="E283" s="61">
        <f>TRUNC([2]단가대비표!O71,0)</f>
        <v>0</v>
      </c>
      <c r="F283" s="61">
        <f t="shared" si="47"/>
        <v>0</v>
      </c>
      <c r="G283" s="61">
        <f>TRUNC([2]단가대비표!Q71,0)</f>
        <v>0</v>
      </c>
      <c r="H283" s="61">
        <f t="shared" si="48"/>
        <v>0</v>
      </c>
      <c r="I283" s="61"/>
      <c r="J283" s="61"/>
      <c r="K283" s="61"/>
      <c r="L283" s="61"/>
      <c r="M283" s="61"/>
      <c r="N283" s="61">
        <f t="shared" si="49"/>
        <v>0</v>
      </c>
      <c r="O283" s="61">
        <f t="shared" si="50"/>
        <v>0</v>
      </c>
      <c r="P283" s="61">
        <f t="shared" si="50"/>
        <v>0</v>
      </c>
      <c r="Q283" s="58" t="s">
        <v>78</v>
      </c>
      <c r="R283" s="60" t="s">
        <v>340</v>
      </c>
      <c r="S283" s="60" t="s">
        <v>78</v>
      </c>
      <c r="T283" s="60" t="s">
        <v>78</v>
      </c>
      <c r="U283" s="60" t="s">
        <v>105</v>
      </c>
      <c r="V283" s="60" t="s">
        <v>144</v>
      </c>
      <c r="W283" s="60" t="s">
        <v>144</v>
      </c>
      <c r="X283" s="60" t="s">
        <v>143</v>
      </c>
      <c r="AV283" s="60" t="s">
        <v>78</v>
      </c>
      <c r="AW283" s="60" t="s">
        <v>78</v>
      </c>
      <c r="AY283" s="60" t="s">
        <v>341</v>
      </c>
      <c r="AZ283" s="56">
        <v>60096</v>
      </c>
    </row>
    <row r="284" spans="1:52" ht="30" customHeight="1" x14ac:dyDescent="0.3">
      <c r="A284" s="58" t="s">
        <v>342</v>
      </c>
      <c r="B284" s="58" t="s">
        <v>343</v>
      </c>
      <c r="C284" s="58" t="s">
        <v>332</v>
      </c>
      <c r="D284" s="59">
        <f>D282</f>
        <v>2.6</v>
      </c>
      <c r="E284" s="61">
        <f>TRUNC([2]단가대비표!O72,0)</f>
        <v>0</v>
      </c>
      <c r="F284" s="61">
        <f t="shared" si="47"/>
        <v>0</v>
      </c>
      <c r="G284" s="61">
        <f>TRUNC([2]단가대비표!Q72,0)</f>
        <v>0</v>
      </c>
      <c r="H284" s="61">
        <f t="shared" si="48"/>
        <v>0</v>
      </c>
      <c r="I284" s="61"/>
      <c r="J284" s="61"/>
      <c r="K284" s="61"/>
      <c r="L284" s="61"/>
      <c r="M284" s="61"/>
      <c r="N284" s="61">
        <f t="shared" si="49"/>
        <v>0</v>
      </c>
      <c r="O284" s="61">
        <f t="shared" si="50"/>
        <v>0</v>
      </c>
      <c r="P284" s="61">
        <f t="shared" si="50"/>
        <v>0</v>
      </c>
      <c r="Q284" s="58" t="s">
        <v>78</v>
      </c>
      <c r="R284" s="60" t="s">
        <v>344</v>
      </c>
      <c r="S284" s="60" t="s">
        <v>78</v>
      </c>
      <c r="T284" s="60" t="s">
        <v>78</v>
      </c>
      <c r="U284" s="60" t="s">
        <v>105</v>
      </c>
      <c r="V284" s="60" t="s">
        <v>144</v>
      </c>
      <c r="W284" s="60" t="s">
        <v>144</v>
      </c>
      <c r="X284" s="60" t="s">
        <v>143</v>
      </c>
      <c r="AV284" s="60" t="s">
        <v>78</v>
      </c>
      <c r="AW284" s="60" t="s">
        <v>78</v>
      </c>
      <c r="AY284" s="60" t="s">
        <v>345</v>
      </c>
      <c r="AZ284" s="56">
        <v>60097</v>
      </c>
    </row>
    <row r="285" spans="1:52" ht="30" customHeight="1" x14ac:dyDescent="0.3">
      <c r="A285" s="58" t="s">
        <v>346</v>
      </c>
      <c r="B285" s="58" t="s">
        <v>347</v>
      </c>
      <c r="C285" s="58" t="s">
        <v>332</v>
      </c>
      <c r="D285" s="59">
        <f>D283</f>
        <v>32.6</v>
      </c>
      <c r="E285" s="61">
        <f>TRUNC([2]단가대비표!O74,0)</f>
        <v>0</v>
      </c>
      <c r="F285" s="61">
        <f t="shared" si="47"/>
        <v>0</v>
      </c>
      <c r="G285" s="61">
        <f>TRUNC([2]단가대비표!Q74,0)</f>
        <v>0</v>
      </c>
      <c r="H285" s="61">
        <f t="shared" si="48"/>
        <v>0</v>
      </c>
      <c r="I285" s="61"/>
      <c r="J285" s="61"/>
      <c r="K285" s="61"/>
      <c r="L285" s="61"/>
      <c r="M285" s="61"/>
      <c r="N285" s="61">
        <f t="shared" si="49"/>
        <v>0</v>
      </c>
      <c r="O285" s="61">
        <f t="shared" si="50"/>
        <v>0</v>
      </c>
      <c r="P285" s="61">
        <f t="shared" si="50"/>
        <v>0</v>
      </c>
      <c r="Q285" s="58" t="s">
        <v>78</v>
      </c>
      <c r="R285" s="60" t="s">
        <v>348</v>
      </c>
      <c r="S285" s="60" t="s">
        <v>78</v>
      </c>
      <c r="T285" s="60" t="s">
        <v>78</v>
      </c>
      <c r="U285" s="60" t="s">
        <v>105</v>
      </c>
      <c r="V285" s="60" t="s">
        <v>144</v>
      </c>
      <c r="W285" s="60" t="s">
        <v>144</v>
      </c>
      <c r="X285" s="60" t="s">
        <v>143</v>
      </c>
      <c r="AV285" s="60" t="s">
        <v>78</v>
      </c>
      <c r="AW285" s="60" t="s">
        <v>78</v>
      </c>
      <c r="AY285" s="60" t="s">
        <v>349</v>
      </c>
      <c r="AZ285" s="56">
        <v>60092</v>
      </c>
    </row>
    <row r="286" spans="1:52" ht="30" customHeight="1" x14ac:dyDescent="0.3">
      <c r="A286" s="58" t="s">
        <v>350</v>
      </c>
      <c r="B286" s="58" t="s">
        <v>351</v>
      </c>
      <c r="C286" s="58" t="s">
        <v>332</v>
      </c>
      <c r="D286" s="59">
        <f>D284</f>
        <v>2.6</v>
      </c>
      <c r="E286" s="61">
        <f>TRUNC([2]단가대비표!O75,0)</f>
        <v>0</v>
      </c>
      <c r="F286" s="61">
        <f t="shared" si="47"/>
        <v>0</v>
      </c>
      <c r="G286" s="61">
        <f>TRUNC([2]단가대비표!Q75,0)</f>
        <v>0</v>
      </c>
      <c r="H286" s="61">
        <f t="shared" si="48"/>
        <v>0</v>
      </c>
      <c r="I286" s="61"/>
      <c r="J286" s="61"/>
      <c r="K286" s="61"/>
      <c r="L286" s="61"/>
      <c r="M286" s="61"/>
      <c r="N286" s="61">
        <f t="shared" si="49"/>
        <v>0</v>
      </c>
      <c r="O286" s="61">
        <f t="shared" si="50"/>
        <v>0</v>
      </c>
      <c r="P286" s="61">
        <f t="shared" si="50"/>
        <v>0</v>
      </c>
      <c r="Q286" s="58" t="s">
        <v>78</v>
      </c>
      <c r="R286" s="60" t="s">
        <v>352</v>
      </c>
      <c r="S286" s="60" t="s">
        <v>78</v>
      </c>
      <c r="T286" s="60" t="s">
        <v>78</v>
      </c>
      <c r="U286" s="60" t="s">
        <v>105</v>
      </c>
      <c r="V286" s="60" t="s">
        <v>144</v>
      </c>
      <c r="W286" s="60" t="s">
        <v>144</v>
      </c>
      <c r="X286" s="60" t="s">
        <v>143</v>
      </c>
      <c r="AV286" s="60" t="s">
        <v>78</v>
      </c>
      <c r="AW286" s="60" t="s">
        <v>78</v>
      </c>
      <c r="AY286" s="60" t="s">
        <v>353</v>
      </c>
      <c r="AZ286" s="56">
        <v>60094</v>
      </c>
    </row>
    <row r="287" spans="1:52" ht="30" customHeight="1" x14ac:dyDescent="0.3">
      <c r="A287" s="58" t="s">
        <v>354</v>
      </c>
      <c r="B287" s="58"/>
      <c r="C287" s="58" t="s">
        <v>278</v>
      </c>
      <c r="D287" s="59">
        <f>'[2]수량산출서(미래강의실)'!F410</f>
        <v>46.9</v>
      </c>
      <c r="E287" s="61">
        <f>TRUNC([2]단가대비표!O69,0)</f>
        <v>0</v>
      </c>
      <c r="F287" s="61">
        <f t="shared" si="47"/>
        <v>0</v>
      </c>
      <c r="G287" s="61">
        <f>TRUNC([2]단가대비표!Q69,0)</f>
        <v>0</v>
      </c>
      <c r="H287" s="61">
        <f t="shared" si="48"/>
        <v>0</v>
      </c>
      <c r="I287" s="61"/>
      <c r="J287" s="61"/>
      <c r="K287" s="61"/>
      <c r="L287" s="61"/>
      <c r="M287" s="61"/>
      <c r="N287" s="61">
        <f t="shared" si="49"/>
        <v>0</v>
      </c>
      <c r="O287" s="61">
        <f t="shared" si="50"/>
        <v>0</v>
      </c>
      <c r="P287" s="61">
        <f t="shared" si="50"/>
        <v>0</v>
      </c>
      <c r="Q287" s="58" t="s">
        <v>78</v>
      </c>
      <c r="R287" s="60" t="s">
        <v>355</v>
      </c>
      <c r="S287" s="60" t="s">
        <v>78</v>
      </c>
      <c r="T287" s="60" t="s">
        <v>78</v>
      </c>
      <c r="U287" s="60" t="s">
        <v>105</v>
      </c>
      <c r="V287" s="60" t="s">
        <v>144</v>
      </c>
      <c r="W287" s="60" t="s">
        <v>144</v>
      </c>
      <c r="X287" s="60" t="s">
        <v>143</v>
      </c>
      <c r="AV287" s="60" t="s">
        <v>78</v>
      </c>
      <c r="AW287" s="60" t="s">
        <v>78</v>
      </c>
      <c r="AY287" s="60" t="s">
        <v>356</v>
      </c>
      <c r="AZ287" s="56">
        <v>60160</v>
      </c>
    </row>
    <row r="288" spans="1:52" ht="30" customHeight="1" x14ac:dyDescent="0.3">
      <c r="A288" s="58" t="s">
        <v>357</v>
      </c>
      <c r="B288" s="58" t="s">
        <v>358</v>
      </c>
      <c r="C288" s="58" t="s">
        <v>278</v>
      </c>
      <c r="D288" s="59">
        <f>'[2]수량산출서(미래강의실)'!F416</f>
        <v>0.5</v>
      </c>
      <c r="E288" s="61">
        <f>TRUNC([2]단가대비표!O70,0)</f>
        <v>0</v>
      </c>
      <c r="F288" s="61">
        <f t="shared" si="47"/>
        <v>0</v>
      </c>
      <c r="G288" s="61">
        <f>TRUNC([2]단가대비표!Q70,0)</f>
        <v>0</v>
      </c>
      <c r="H288" s="61">
        <f t="shared" si="48"/>
        <v>0</v>
      </c>
      <c r="I288" s="61"/>
      <c r="J288" s="61"/>
      <c r="K288" s="61"/>
      <c r="L288" s="61"/>
      <c r="M288" s="61"/>
      <c r="N288" s="61">
        <f t="shared" si="49"/>
        <v>0</v>
      </c>
      <c r="O288" s="61">
        <f t="shared" si="50"/>
        <v>0</v>
      </c>
      <c r="P288" s="61">
        <f t="shared" si="50"/>
        <v>0</v>
      </c>
      <c r="Q288" s="58" t="s">
        <v>78</v>
      </c>
      <c r="R288" s="60" t="s">
        <v>359</v>
      </c>
      <c r="S288" s="60" t="s">
        <v>78</v>
      </c>
      <c r="T288" s="60" t="s">
        <v>78</v>
      </c>
      <c r="U288" s="60" t="s">
        <v>105</v>
      </c>
      <c r="V288" s="60" t="s">
        <v>144</v>
      </c>
      <c r="W288" s="60" t="s">
        <v>144</v>
      </c>
      <c r="X288" s="60" t="s">
        <v>143</v>
      </c>
      <c r="AV288" s="60" t="s">
        <v>78</v>
      </c>
      <c r="AW288" s="60" t="s">
        <v>78</v>
      </c>
      <c r="AY288" s="60" t="s">
        <v>360</v>
      </c>
      <c r="AZ288" s="56">
        <v>60161</v>
      </c>
    </row>
    <row r="289" spans="1:52" ht="30" customHeight="1" x14ac:dyDescent="0.3">
      <c r="A289" s="59" t="s">
        <v>342</v>
      </c>
      <c r="B289" s="59" t="s">
        <v>343</v>
      </c>
      <c r="C289" s="59" t="s">
        <v>278</v>
      </c>
      <c r="D289" s="59">
        <f>D287+D288</f>
        <v>47.4</v>
      </c>
      <c r="E289" s="61">
        <f>TRUNC([2]단가대비표!O73,0)</f>
        <v>0</v>
      </c>
      <c r="F289" s="61">
        <f t="shared" si="47"/>
        <v>0</v>
      </c>
      <c r="G289" s="61">
        <f>TRUNC([2]단가대비표!Q73,0)</f>
        <v>0</v>
      </c>
      <c r="H289" s="61">
        <f t="shared" si="48"/>
        <v>0</v>
      </c>
      <c r="I289" s="61"/>
      <c r="J289" s="61"/>
      <c r="K289" s="61"/>
      <c r="L289" s="61"/>
      <c r="M289" s="61"/>
      <c r="N289" s="61">
        <f t="shared" si="49"/>
        <v>0</v>
      </c>
      <c r="O289" s="61">
        <f t="shared" si="50"/>
        <v>0</v>
      </c>
      <c r="P289" s="61">
        <f t="shared" si="50"/>
        <v>0</v>
      </c>
      <c r="Q289" s="59"/>
    </row>
    <row r="290" spans="1:52" ht="30" customHeight="1" x14ac:dyDescent="0.3">
      <c r="A290" s="59" t="s">
        <v>350</v>
      </c>
      <c r="B290" s="59" t="s">
        <v>351</v>
      </c>
      <c r="C290" s="59" t="s">
        <v>278</v>
      </c>
      <c r="D290" s="59">
        <f>D289</f>
        <v>47.4</v>
      </c>
      <c r="E290" s="61">
        <f>TRUNC([2]단가대비표!O76,0)</f>
        <v>0</v>
      </c>
      <c r="F290" s="61">
        <f t="shared" si="47"/>
        <v>0</v>
      </c>
      <c r="G290" s="61">
        <f>TRUNC([2]단가대비표!Q76,0)</f>
        <v>0</v>
      </c>
      <c r="H290" s="61">
        <f t="shared" si="48"/>
        <v>0</v>
      </c>
      <c r="I290" s="61"/>
      <c r="J290" s="61"/>
      <c r="K290" s="61"/>
      <c r="L290" s="61"/>
      <c r="M290" s="61"/>
      <c r="N290" s="61">
        <f t="shared" si="49"/>
        <v>0</v>
      </c>
      <c r="O290" s="61">
        <f t="shared" si="50"/>
        <v>0</v>
      </c>
      <c r="P290" s="61">
        <f t="shared" si="50"/>
        <v>0</v>
      </c>
      <c r="Q290" s="59"/>
    </row>
    <row r="291" spans="1:52" ht="30" customHeight="1" x14ac:dyDescent="0.3">
      <c r="A291" s="59"/>
      <c r="B291" s="59"/>
      <c r="C291" s="59"/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</row>
    <row r="292" spans="1:52" ht="30" customHeight="1" x14ac:dyDescent="0.3">
      <c r="A292" s="59"/>
      <c r="B292" s="59"/>
      <c r="C292" s="59"/>
      <c r="D292" s="59"/>
      <c r="E292" s="59"/>
      <c r="F292" s="59"/>
      <c r="G292" s="59"/>
      <c r="H292" s="59"/>
      <c r="I292" s="59"/>
      <c r="J292" s="59"/>
      <c r="K292" s="59"/>
      <c r="L292" s="59"/>
      <c r="M292" s="59"/>
      <c r="N292" s="59"/>
      <c r="O292" s="59"/>
      <c r="P292" s="59"/>
      <c r="Q292" s="59"/>
    </row>
    <row r="293" spans="1:52" ht="30" customHeight="1" x14ac:dyDescent="0.3">
      <c r="A293" s="59"/>
      <c r="B293" s="59"/>
      <c r="C293" s="59"/>
      <c r="D293" s="59"/>
      <c r="E293" s="59"/>
      <c r="F293" s="59"/>
      <c r="G293" s="59"/>
      <c r="H293" s="59"/>
      <c r="I293" s="59"/>
      <c r="J293" s="59"/>
      <c r="K293" s="59"/>
      <c r="L293" s="59"/>
      <c r="M293" s="59"/>
      <c r="N293" s="59"/>
      <c r="O293" s="59"/>
      <c r="P293" s="59"/>
      <c r="Q293" s="59"/>
    </row>
    <row r="294" spans="1:52" ht="30" customHeight="1" x14ac:dyDescent="0.3">
      <c r="A294" s="59"/>
      <c r="B294" s="59"/>
      <c r="C294" s="59"/>
      <c r="D294" s="59"/>
      <c r="E294" s="59"/>
      <c r="F294" s="59"/>
      <c r="G294" s="59"/>
      <c r="H294" s="59"/>
      <c r="I294" s="59"/>
      <c r="J294" s="59"/>
      <c r="K294" s="59"/>
      <c r="L294" s="59"/>
      <c r="M294" s="59"/>
      <c r="N294" s="59"/>
      <c r="O294" s="59"/>
      <c r="P294" s="59"/>
      <c r="Q294" s="59"/>
    </row>
    <row r="295" spans="1:52" ht="30" customHeight="1" x14ac:dyDescent="0.3">
      <c r="A295" s="59"/>
      <c r="B295" s="59"/>
      <c r="C295" s="59"/>
      <c r="D295" s="59"/>
      <c r="E295" s="59"/>
      <c r="F295" s="59"/>
      <c r="G295" s="59"/>
      <c r="H295" s="59"/>
      <c r="I295" s="59"/>
      <c r="J295" s="59"/>
      <c r="K295" s="59"/>
      <c r="L295" s="59"/>
      <c r="M295" s="59"/>
      <c r="N295" s="59"/>
      <c r="O295" s="59"/>
      <c r="P295" s="59"/>
      <c r="Q295" s="59"/>
    </row>
    <row r="296" spans="1:52" ht="30" customHeight="1" x14ac:dyDescent="0.3">
      <c r="A296" s="59"/>
      <c r="B296" s="59"/>
      <c r="C296" s="59"/>
      <c r="D296" s="59"/>
      <c r="E296" s="59"/>
      <c r="F296" s="59"/>
      <c r="G296" s="59"/>
      <c r="H296" s="59"/>
      <c r="I296" s="59"/>
      <c r="J296" s="59"/>
      <c r="K296" s="59"/>
      <c r="L296" s="59"/>
      <c r="M296" s="59"/>
      <c r="N296" s="59"/>
      <c r="O296" s="59"/>
      <c r="P296" s="59"/>
      <c r="Q296" s="59"/>
    </row>
    <row r="297" spans="1:52" ht="30" customHeight="1" x14ac:dyDescent="0.3">
      <c r="A297" s="59"/>
      <c r="B297" s="59"/>
      <c r="C297" s="59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</row>
    <row r="298" spans="1:52" ht="30" customHeight="1" x14ac:dyDescent="0.3">
      <c r="A298" s="59"/>
      <c r="B298" s="59"/>
      <c r="C298" s="59"/>
      <c r="D298" s="59"/>
      <c r="E298" s="59"/>
      <c r="F298" s="59"/>
      <c r="G298" s="59"/>
      <c r="H298" s="59"/>
      <c r="I298" s="59"/>
      <c r="J298" s="59"/>
      <c r="K298" s="59"/>
      <c r="L298" s="59"/>
      <c r="M298" s="59"/>
      <c r="N298" s="59"/>
      <c r="O298" s="59"/>
      <c r="P298" s="59"/>
      <c r="Q298" s="59"/>
    </row>
    <row r="299" spans="1:52" ht="30" customHeight="1" x14ac:dyDescent="0.3">
      <c r="A299" s="59"/>
      <c r="B299" s="59"/>
      <c r="C299" s="59"/>
      <c r="D299" s="59"/>
      <c r="E299" s="59"/>
      <c r="F299" s="59"/>
      <c r="G299" s="59"/>
      <c r="H299" s="59"/>
      <c r="I299" s="59"/>
      <c r="J299" s="59"/>
      <c r="K299" s="59"/>
      <c r="L299" s="59"/>
      <c r="M299" s="59"/>
      <c r="N299" s="59"/>
      <c r="O299" s="59"/>
      <c r="P299" s="59"/>
      <c r="Q299" s="59"/>
    </row>
    <row r="300" spans="1:52" ht="30" customHeight="1" x14ac:dyDescent="0.3">
      <c r="A300" s="59"/>
      <c r="B300" s="59"/>
      <c r="C300" s="59"/>
      <c r="D300" s="59"/>
      <c r="E300" s="59"/>
      <c r="F300" s="59"/>
      <c r="G300" s="59"/>
      <c r="H300" s="59"/>
      <c r="I300" s="59"/>
      <c r="J300" s="59"/>
      <c r="K300" s="59"/>
      <c r="L300" s="59"/>
      <c r="M300" s="59"/>
      <c r="N300" s="59"/>
      <c r="O300" s="59"/>
      <c r="P300" s="59"/>
      <c r="Q300" s="59"/>
    </row>
    <row r="301" spans="1:52" ht="30" customHeight="1" x14ac:dyDescent="0.3">
      <c r="A301" s="59"/>
      <c r="B301" s="59"/>
      <c r="C301" s="59"/>
      <c r="D301" s="59"/>
      <c r="E301" s="59"/>
      <c r="F301" s="59"/>
      <c r="G301" s="59"/>
      <c r="H301" s="59"/>
      <c r="I301" s="59"/>
      <c r="J301" s="59"/>
      <c r="K301" s="59"/>
      <c r="L301" s="59"/>
      <c r="M301" s="59"/>
      <c r="N301" s="59"/>
      <c r="O301" s="59"/>
      <c r="P301" s="59"/>
      <c r="Q301" s="59"/>
    </row>
    <row r="302" spans="1:52" ht="30" customHeight="1" x14ac:dyDescent="0.3">
      <c r="A302" s="58" t="s">
        <v>107</v>
      </c>
      <c r="B302" s="59"/>
      <c r="C302" s="59"/>
      <c r="D302" s="59"/>
      <c r="E302" s="59"/>
      <c r="F302" s="61">
        <f>SUM(F281:F301)</f>
        <v>0</v>
      </c>
      <c r="G302" s="59"/>
      <c r="H302" s="61">
        <f>SUM(H281:H301)</f>
        <v>0</v>
      </c>
      <c r="I302" s="61"/>
      <c r="J302" s="61"/>
      <c r="K302" s="61"/>
      <c r="L302" s="61"/>
      <c r="M302" s="59"/>
      <c r="N302" s="61">
        <f>SUM(N281:N301)</f>
        <v>0</v>
      </c>
      <c r="O302" s="59"/>
      <c r="P302" s="61">
        <f>SUM(P281:P301)</f>
        <v>0</v>
      </c>
      <c r="Q302" s="59"/>
      <c r="R302" s="56" t="s">
        <v>151</v>
      </c>
    </row>
    <row r="303" spans="1:52" ht="30" customHeight="1" x14ac:dyDescent="0.3">
      <c r="A303" s="58" t="str">
        <f>'공종별집계표(미래강의실)'!A19</f>
        <v>0114 관급자재비(기계)</v>
      </c>
      <c r="B303" s="58" t="s">
        <v>78</v>
      </c>
      <c r="C303" s="59"/>
      <c r="D303" s="59"/>
      <c r="E303" s="59"/>
      <c r="F303" s="59"/>
      <c r="G303" s="59"/>
      <c r="H303" s="59"/>
      <c r="I303" s="59"/>
      <c r="J303" s="59"/>
      <c r="K303" s="59"/>
      <c r="L303" s="59"/>
      <c r="M303" s="59"/>
      <c r="N303" s="59"/>
      <c r="O303" s="59"/>
      <c r="P303" s="59"/>
      <c r="Q303" s="59"/>
      <c r="U303" s="60" t="s">
        <v>105</v>
      </c>
    </row>
    <row r="304" spans="1:52" ht="30" customHeight="1" x14ac:dyDescent="0.3">
      <c r="A304" s="58" t="s">
        <v>361</v>
      </c>
      <c r="B304" s="58"/>
      <c r="C304" s="58" t="s">
        <v>77</v>
      </c>
      <c r="D304" s="59">
        <v>1</v>
      </c>
      <c r="E304" s="61"/>
      <c r="F304" s="61">
        <f t="shared" ref="F304" si="51">TRUNC(E304*D304, 0)</f>
        <v>0</v>
      </c>
      <c r="G304" s="61">
        <f>TRUNC([2]단가대비표!Q77,0)</f>
        <v>0</v>
      </c>
      <c r="H304" s="61">
        <f t="shared" ref="H304" si="52">TRUNC(G304*D304, 0)</f>
        <v>0</v>
      </c>
      <c r="I304" s="61"/>
      <c r="J304" s="61"/>
      <c r="K304" s="61"/>
      <c r="L304" s="61"/>
      <c r="M304" s="61">
        <f>TRUNC([2]단가대비표!W77,0)</f>
        <v>0</v>
      </c>
      <c r="N304" s="61">
        <f t="shared" ref="N304" si="53">TRUNC(M304*D304, 0)</f>
        <v>0</v>
      </c>
      <c r="O304" s="61">
        <f t="shared" ref="O304:P304" si="54">TRUNC(E304+G304+M304, 0)</f>
        <v>0</v>
      </c>
      <c r="P304" s="61">
        <f t="shared" si="54"/>
        <v>0</v>
      </c>
      <c r="Q304" s="58" t="s">
        <v>78</v>
      </c>
      <c r="R304" s="60" t="s">
        <v>333</v>
      </c>
      <c r="S304" s="60" t="s">
        <v>78</v>
      </c>
      <c r="T304" s="60" t="s">
        <v>78</v>
      </c>
      <c r="U304" s="60" t="s">
        <v>105</v>
      </c>
      <c r="V304" s="60" t="s">
        <v>144</v>
      </c>
      <c r="W304" s="60" t="s">
        <v>144</v>
      </c>
      <c r="X304" s="60" t="s">
        <v>143</v>
      </c>
      <c r="AV304" s="60" t="s">
        <v>78</v>
      </c>
      <c r="AW304" s="60" t="s">
        <v>78</v>
      </c>
      <c r="AY304" s="60" t="s">
        <v>334</v>
      </c>
      <c r="AZ304" s="56">
        <v>60087</v>
      </c>
    </row>
    <row r="305" spans="1:51" ht="30" customHeight="1" x14ac:dyDescent="0.3">
      <c r="A305" s="58"/>
      <c r="B305" s="58"/>
      <c r="C305" s="58"/>
      <c r="D305" s="59"/>
      <c r="E305" s="61"/>
      <c r="F305" s="61"/>
      <c r="G305" s="61"/>
      <c r="H305" s="61"/>
      <c r="I305" s="61"/>
      <c r="J305" s="61"/>
      <c r="K305" s="61"/>
      <c r="L305" s="61"/>
      <c r="M305" s="61"/>
      <c r="N305" s="61"/>
      <c r="O305" s="61"/>
      <c r="P305" s="61"/>
      <c r="Q305" s="58"/>
      <c r="R305" s="60"/>
      <c r="S305" s="60"/>
      <c r="T305" s="60"/>
      <c r="U305" s="60"/>
      <c r="V305" s="60"/>
      <c r="W305" s="60"/>
      <c r="X305" s="60"/>
      <c r="AV305" s="60"/>
      <c r="AW305" s="60"/>
      <c r="AY305" s="60"/>
    </row>
    <row r="306" spans="1:51" ht="30" customHeight="1" x14ac:dyDescent="0.3">
      <c r="A306" s="58"/>
      <c r="B306" s="58"/>
      <c r="C306" s="58"/>
      <c r="D306" s="59"/>
      <c r="E306" s="61"/>
      <c r="F306" s="61"/>
      <c r="G306" s="61"/>
      <c r="H306" s="61"/>
      <c r="I306" s="61"/>
      <c r="J306" s="61"/>
      <c r="K306" s="61"/>
      <c r="L306" s="61"/>
      <c r="M306" s="61"/>
      <c r="N306" s="61"/>
      <c r="O306" s="61"/>
      <c r="P306" s="61"/>
      <c r="Q306" s="58"/>
      <c r="R306" s="60"/>
      <c r="S306" s="60"/>
      <c r="T306" s="60"/>
      <c r="U306" s="60"/>
      <c r="V306" s="60"/>
      <c r="W306" s="60"/>
      <c r="X306" s="60"/>
      <c r="AV306" s="60"/>
      <c r="AW306" s="60"/>
      <c r="AY306" s="60"/>
    </row>
    <row r="307" spans="1:51" ht="30" customHeight="1" x14ac:dyDescent="0.3">
      <c r="A307" s="58"/>
      <c r="B307" s="58"/>
      <c r="C307" s="58"/>
      <c r="D307" s="59"/>
      <c r="E307" s="61"/>
      <c r="F307" s="61"/>
      <c r="G307" s="61"/>
      <c r="H307" s="61"/>
      <c r="I307" s="61"/>
      <c r="J307" s="61"/>
      <c r="K307" s="61"/>
      <c r="L307" s="61"/>
      <c r="M307" s="61"/>
      <c r="N307" s="61"/>
      <c r="O307" s="61"/>
      <c r="P307" s="61"/>
      <c r="Q307" s="58"/>
      <c r="R307" s="60"/>
      <c r="S307" s="60"/>
      <c r="T307" s="60"/>
      <c r="U307" s="60"/>
      <c r="V307" s="60"/>
      <c r="W307" s="60"/>
      <c r="X307" s="60"/>
      <c r="AV307" s="60"/>
      <c r="AW307" s="60"/>
      <c r="AY307" s="60"/>
    </row>
    <row r="308" spans="1:51" ht="30" customHeight="1" x14ac:dyDescent="0.3">
      <c r="A308" s="58"/>
      <c r="B308" s="58"/>
      <c r="C308" s="58"/>
      <c r="D308" s="59"/>
      <c r="E308" s="61"/>
      <c r="F308" s="61"/>
      <c r="G308" s="61"/>
      <c r="H308" s="61"/>
      <c r="I308" s="61"/>
      <c r="J308" s="61"/>
      <c r="K308" s="61"/>
      <c r="L308" s="61"/>
      <c r="M308" s="61"/>
      <c r="N308" s="61"/>
      <c r="O308" s="61"/>
      <c r="P308" s="61"/>
      <c r="Q308" s="58"/>
      <c r="R308" s="60"/>
      <c r="S308" s="60"/>
      <c r="T308" s="60"/>
      <c r="U308" s="60"/>
      <c r="V308" s="60"/>
      <c r="W308" s="60"/>
      <c r="X308" s="60"/>
      <c r="AV308" s="60"/>
      <c r="AW308" s="60"/>
      <c r="AY308" s="60"/>
    </row>
    <row r="309" spans="1:51" ht="30" customHeight="1" x14ac:dyDescent="0.3">
      <c r="A309" s="58"/>
      <c r="B309" s="58"/>
      <c r="C309" s="58"/>
      <c r="D309" s="59"/>
      <c r="E309" s="61"/>
      <c r="F309" s="61"/>
      <c r="G309" s="61"/>
      <c r="H309" s="61"/>
      <c r="I309" s="61"/>
      <c r="J309" s="61"/>
      <c r="K309" s="61"/>
      <c r="L309" s="61"/>
      <c r="M309" s="61"/>
      <c r="N309" s="61"/>
      <c r="O309" s="61"/>
      <c r="P309" s="61"/>
      <c r="Q309" s="58"/>
      <c r="R309" s="60"/>
      <c r="S309" s="60"/>
      <c r="T309" s="60"/>
      <c r="U309" s="60"/>
      <c r="V309" s="60"/>
      <c r="W309" s="60"/>
      <c r="X309" s="60"/>
      <c r="AV309" s="60"/>
      <c r="AW309" s="60"/>
      <c r="AY309" s="60"/>
    </row>
    <row r="310" spans="1:51" ht="30" customHeight="1" x14ac:dyDescent="0.3">
      <c r="A310" s="58"/>
      <c r="B310" s="58"/>
      <c r="C310" s="58"/>
      <c r="D310" s="59"/>
      <c r="E310" s="61"/>
      <c r="F310" s="61"/>
      <c r="G310" s="61"/>
      <c r="H310" s="61"/>
      <c r="I310" s="61"/>
      <c r="J310" s="61"/>
      <c r="K310" s="61"/>
      <c r="L310" s="61"/>
      <c r="M310" s="61"/>
      <c r="N310" s="61"/>
      <c r="O310" s="61"/>
      <c r="P310" s="61"/>
      <c r="Q310" s="58"/>
      <c r="R310" s="60"/>
      <c r="S310" s="60"/>
      <c r="T310" s="60"/>
      <c r="U310" s="60"/>
      <c r="V310" s="60"/>
      <c r="W310" s="60"/>
      <c r="X310" s="60"/>
      <c r="AV310" s="60"/>
      <c r="AW310" s="60"/>
      <c r="AY310" s="60"/>
    </row>
    <row r="311" spans="1:51" ht="30" customHeight="1" x14ac:dyDescent="0.3">
      <c r="A311" s="58"/>
      <c r="B311" s="58"/>
      <c r="C311" s="58"/>
      <c r="D311" s="59"/>
      <c r="E311" s="61"/>
      <c r="F311" s="61"/>
      <c r="G311" s="61"/>
      <c r="H311" s="61"/>
      <c r="I311" s="61"/>
      <c r="J311" s="61"/>
      <c r="K311" s="61"/>
      <c r="L311" s="61"/>
      <c r="M311" s="61"/>
      <c r="N311" s="61"/>
      <c r="O311" s="61"/>
      <c r="P311" s="61"/>
      <c r="Q311" s="58"/>
      <c r="R311" s="60"/>
      <c r="S311" s="60"/>
      <c r="T311" s="60"/>
      <c r="U311" s="60"/>
      <c r="V311" s="60"/>
      <c r="W311" s="60"/>
      <c r="X311" s="60"/>
      <c r="AV311" s="60"/>
      <c r="AW311" s="60"/>
      <c r="AY311" s="60"/>
    </row>
    <row r="312" spans="1:51" ht="30" customHeight="1" x14ac:dyDescent="0.3">
      <c r="A312" s="59"/>
      <c r="B312" s="59"/>
      <c r="C312" s="59"/>
      <c r="D312" s="59"/>
      <c r="E312" s="59"/>
      <c r="F312" s="59"/>
      <c r="G312" s="59"/>
      <c r="H312" s="59"/>
      <c r="I312" s="59"/>
      <c r="J312" s="59"/>
      <c r="K312" s="59"/>
      <c r="L312" s="59"/>
      <c r="M312" s="59"/>
      <c r="N312" s="59"/>
      <c r="O312" s="59"/>
      <c r="P312" s="59"/>
      <c r="Q312" s="59"/>
    </row>
    <row r="313" spans="1:51" ht="30" customHeight="1" x14ac:dyDescent="0.3">
      <c r="A313" s="59"/>
      <c r="B313" s="59"/>
      <c r="C313" s="59"/>
      <c r="D313" s="59"/>
      <c r="E313" s="59"/>
      <c r="F313" s="59"/>
      <c r="G313" s="59"/>
      <c r="H313" s="59"/>
      <c r="I313" s="59"/>
      <c r="J313" s="59"/>
      <c r="K313" s="59"/>
      <c r="L313" s="59"/>
      <c r="M313" s="59"/>
      <c r="N313" s="59"/>
      <c r="O313" s="59"/>
      <c r="P313" s="59"/>
      <c r="Q313" s="59"/>
    </row>
    <row r="314" spans="1:51" ht="30" customHeight="1" x14ac:dyDescent="0.3">
      <c r="A314" s="59"/>
      <c r="B314" s="59"/>
      <c r="C314" s="59"/>
      <c r="D314" s="59"/>
      <c r="E314" s="59"/>
      <c r="F314" s="59"/>
      <c r="G314" s="59"/>
      <c r="H314" s="59"/>
      <c r="I314" s="59"/>
      <c r="J314" s="59"/>
      <c r="K314" s="59"/>
      <c r="L314" s="59"/>
      <c r="M314" s="59"/>
      <c r="N314" s="59"/>
      <c r="O314" s="59"/>
      <c r="P314" s="59"/>
      <c r="Q314" s="59"/>
    </row>
    <row r="315" spans="1:51" ht="30" customHeight="1" x14ac:dyDescent="0.3">
      <c r="A315" s="59"/>
      <c r="B315" s="59"/>
      <c r="C315" s="59"/>
      <c r="D315" s="59"/>
      <c r="E315" s="59"/>
      <c r="F315" s="59"/>
      <c r="G315" s="59"/>
      <c r="H315" s="59"/>
      <c r="I315" s="59"/>
      <c r="J315" s="59"/>
      <c r="K315" s="59"/>
      <c r="L315" s="59"/>
      <c r="M315" s="59"/>
      <c r="N315" s="59"/>
      <c r="O315" s="59"/>
      <c r="P315" s="59"/>
      <c r="Q315" s="59"/>
    </row>
    <row r="316" spans="1:51" ht="30" customHeight="1" x14ac:dyDescent="0.3">
      <c r="A316" s="59"/>
      <c r="B316" s="59"/>
      <c r="C316" s="59"/>
      <c r="D316" s="59"/>
      <c r="E316" s="59"/>
      <c r="F316" s="59"/>
      <c r="G316" s="59"/>
      <c r="H316" s="59"/>
      <c r="I316" s="59"/>
      <c r="J316" s="59"/>
      <c r="K316" s="59"/>
      <c r="L316" s="59"/>
      <c r="M316" s="59"/>
      <c r="N316" s="59"/>
      <c r="O316" s="59"/>
      <c r="P316" s="59"/>
      <c r="Q316" s="59"/>
    </row>
    <row r="317" spans="1:51" ht="30" customHeight="1" x14ac:dyDescent="0.3">
      <c r="A317" s="59"/>
      <c r="B317" s="59"/>
      <c r="C317" s="59"/>
      <c r="D317" s="59"/>
      <c r="E317" s="59"/>
      <c r="F317" s="59"/>
      <c r="G317" s="59"/>
      <c r="H317" s="59"/>
      <c r="I317" s="59"/>
      <c r="J317" s="59"/>
      <c r="K317" s="59"/>
      <c r="L317" s="59"/>
      <c r="M317" s="59"/>
      <c r="N317" s="59"/>
      <c r="O317" s="59"/>
      <c r="P317" s="59"/>
      <c r="Q317" s="59"/>
    </row>
    <row r="318" spans="1:51" ht="30" customHeight="1" x14ac:dyDescent="0.3">
      <c r="A318" s="59"/>
      <c r="B318" s="59"/>
      <c r="C318" s="59"/>
      <c r="D318" s="59"/>
      <c r="E318" s="59"/>
      <c r="F318" s="59"/>
      <c r="G318" s="59"/>
      <c r="H318" s="59"/>
      <c r="I318" s="59"/>
      <c r="J318" s="59"/>
      <c r="K318" s="59"/>
      <c r="L318" s="59"/>
      <c r="M318" s="59"/>
      <c r="N318" s="59"/>
      <c r="O318" s="59"/>
      <c r="P318" s="59"/>
      <c r="Q318" s="59"/>
    </row>
    <row r="319" spans="1:51" ht="30" customHeight="1" x14ac:dyDescent="0.3">
      <c r="A319" s="59"/>
      <c r="B319" s="59"/>
      <c r="C319" s="59"/>
      <c r="D319" s="59"/>
      <c r="E319" s="59"/>
      <c r="F319" s="59"/>
      <c r="G319" s="59"/>
      <c r="H319" s="59"/>
      <c r="I319" s="59"/>
      <c r="J319" s="59"/>
      <c r="K319" s="59"/>
      <c r="L319" s="59"/>
      <c r="M319" s="59"/>
      <c r="N319" s="59"/>
      <c r="O319" s="59"/>
      <c r="P319" s="59"/>
      <c r="Q319" s="59"/>
    </row>
    <row r="320" spans="1:51" ht="30" customHeight="1" x14ac:dyDescent="0.3">
      <c r="A320" s="59"/>
      <c r="B320" s="59"/>
      <c r="C320" s="59"/>
      <c r="D320" s="59"/>
      <c r="E320" s="59"/>
      <c r="F320" s="59"/>
      <c r="G320" s="59"/>
      <c r="H320" s="59"/>
      <c r="I320" s="59"/>
      <c r="J320" s="59"/>
      <c r="K320" s="59"/>
      <c r="L320" s="59"/>
      <c r="M320" s="59"/>
      <c r="N320" s="59"/>
      <c r="O320" s="59"/>
      <c r="P320" s="59"/>
      <c r="Q320" s="59"/>
    </row>
    <row r="321" spans="1:18" ht="30" customHeight="1" x14ac:dyDescent="0.3">
      <c r="A321" s="59"/>
      <c r="B321" s="59"/>
      <c r="C321" s="59"/>
      <c r="D321" s="59"/>
      <c r="E321" s="59"/>
      <c r="F321" s="59"/>
      <c r="G321" s="59"/>
      <c r="H321" s="59"/>
      <c r="I321" s="59"/>
      <c r="J321" s="59"/>
      <c r="K321" s="59"/>
      <c r="L321" s="59"/>
      <c r="M321" s="59"/>
      <c r="N321" s="59"/>
      <c r="O321" s="59"/>
      <c r="P321" s="59"/>
      <c r="Q321" s="59"/>
    </row>
    <row r="322" spans="1:18" ht="30" customHeight="1" x14ac:dyDescent="0.3">
      <c r="A322" s="59"/>
      <c r="B322" s="59"/>
      <c r="C322" s="59"/>
      <c r="D322" s="59"/>
      <c r="E322" s="59"/>
      <c r="F322" s="59"/>
      <c r="G322" s="59"/>
      <c r="H322" s="59"/>
      <c r="I322" s="59"/>
      <c r="J322" s="59"/>
      <c r="K322" s="59"/>
      <c r="L322" s="59"/>
      <c r="M322" s="59"/>
      <c r="N322" s="59"/>
      <c r="O322" s="59"/>
      <c r="P322" s="59"/>
      <c r="Q322" s="59"/>
    </row>
    <row r="323" spans="1:18" ht="30" customHeight="1" x14ac:dyDescent="0.3">
      <c r="A323" s="59"/>
      <c r="B323" s="59"/>
      <c r="C323" s="59"/>
      <c r="D323" s="59"/>
      <c r="E323" s="59"/>
      <c r="F323" s="59"/>
      <c r="G323" s="59"/>
      <c r="H323" s="59"/>
      <c r="I323" s="59"/>
      <c r="J323" s="59"/>
      <c r="K323" s="59"/>
      <c r="L323" s="59"/>
      <c r="M323" s="59"/>
      <c r="N323" s="59"/>
      <c r="O323" s="59"/>
      <c r="P323" s="59"/>
      <c r="Q323" s="59"/>
    </row>
    <row r="324" spans="1:18" ht="30" customHeight="1" x14ac:dyDescent="0.3">
      <c r="A324" s="59"/>
      <c r="B324" s="59"/>
      <c r="C324" s="59"/>
      <c r="D324" s="59"/>
      <c r="E324" s="59"/>
      <c r="F324" s="59"/>
      <c r="G324" s="59"/>
      <c r="H324" s="59"/>
      <c r="I324" s="59"/>
      <c r="J324" s="59"/>
      <c r="K324" s="59"/>
      <c r="L324" s="59"/>
      <c r="M324" s="59"/>
      <c r="N324" s="59"/>
      <c r="O324" s="59"/>
      <c r="P324" s="59"/>
      <c r="Q324" s="59"/>
    </row>
    <row r="325" spans="1:18" ht="30" customHeight="1" x14ac:dyDescent="0.3">
      <c r="A325" s="58" t="s">
        <v>107</v>
      </c>
      <c r="B325" s="59"/>
      <c r="C325" s="59"/>
      <c r="D325" s="59"/>
      <c r="E325" s="59"/>
      <c r="F325" s="61">
        <f>SUM(F304:F324)</f>
        <v>0</v>
      </c>
      <c r="G325" s="59"/>
      <c r="H325" s="61">
        <f>SUM(H304:H324)</f>
        <v>0</v>
      </c>
      <c r="I325" s="61"/>
      <c r="J325" s="61"/>
      <c r="K325" s="61"/>
      <c r="L325" s="61"/>
      <c r="M325" s="59"/>
      <c r="N325" s="61">
        <f>SUM(N304:N324)</f>
        <v>0</v>
      </c>
      <c r="O325" s="59"/>
      <c r="P325" s="61">
        <f>SUM(P304:P324)</f>
        <v>0</v>
      </c>
      <c r="Q325" s="59"/>
      <c r="R325" s="56" t="s">
        <v>151</v>
      </c>
    </row>
  </sheetData>
  <mergeCells count="45">
    <mergeCell ref="W2:W3"/>
    <mergeCell ref="A1:Q1"/>
    <mergeCell ref="A2:A3"/>
    <mergeCell ref="B2:B3"/>
    <mergeCell ref="C2:C3"/>
    <mergeCell ref="D2:D3"/>
    <mergeCell ref="E2:F2"/>
    <mergeCell ref="G2:H2"/>
    <mergeCell ref="M2:N2"/>
    <mergeCell ref="O2:P2"/>
    <mergeCell ref="Q2:Q3"/>
    <mergeCell ref="R2:R3"/>
    <mergeCell ref="S2:S3"/>
    <mergeCell ref="T2:T3"/>
    <mergeCell ref="U2:U3"/>
    <mergeCell ref="V2:V3"/>
    <mergeCell ref="AI2:AI3"/>
    <mergeCell ref="X2:X3"/>
    <mergeCell ref="Y2:Y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U2:AU3"/>
    <mergeCell ref="AJ2:AJ3"/>
    <mergeCell ref="AK2:AK3"/>
    <mergeCell ref="AL2:AL3"/>
    <mergeCell ref="AM2:AM3"/>
    <mergeCell ref="AN2:AN3"/>
    <mergeCell ref="AO2:AO3"/>
    <mergeCell ref="AP2:AP3"/>
    <mergeCell ref="AQ2:AQ3"/>
    <mergeCell ref="AR2:AR3"/>
    <mergeCell ref="AS2:AS3"/>
    <mergeCell ref="AT2:AT3"/>
    <mergeCell ref="AV2:AV3"/>
    <mergeCell ref="AW2:AW3"/>
    <mergeCell ref="AX2:AX3"/>
    <mergeCell ref="AY2:AY3"/>
    <mergeCell ref="AZ2:AZ3"/>
  </mergeCells>
  <phoneticPr fontId="2" type="noConversion"/>
  <hyperlinks>
    <hyperlink ref="B99" r:id="rId1" xr:uid="{06E3A9F2-3569-4488-B11F-0E5326BA4EDD}"/>
  </hyperlinks>
  <pageMargins left="0.70866141732283472" right="0.31496062992125984" top="0.47244094488188981" bottom="0.47244094488188981" header="0.19685039370078741" footer="0.19685039370078741"/>
  <pageSetup paperSize="9" scale="65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6</vt:i4>
      </vt:variant>
    </vt:vector>
  </HeadingPairs>
  <TitlesOfParts>
    <vt:vector size="10" baseType="lpstr">
      <vt:lpstr>표지-1</vt:lpstr>
      <vt:lpstr>원가계산서(미래강의실)</vt:lpstr>
      <vt:lpstr>공종별집계표(미래강의실)</vt:lpstr>
      <vt:lpstr>공종별내역서(미래강의실)</vt:lpstr>
      <vt:lpstr>'공종별내역서(미래강의실)'!Print_Area</vt:lpstr>
      <vt:lpstr>'공종별집계표(미래강의실)'!Print_Area</vt:lpstr>
      <vt:lpstr>'원가계산서(미래강의실)'!Print_Area</vt:lpstr>
      <vt:lpstr>'표지-1'!Print_Area</vt:lpstr>
      <vt:lpstr>'공종별내역서(미래강의실)'!Print_Titles</vt:lpstr>
      <vt:lpstr>'공종별집계표(미래강의실)'!Print_Titles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2023-12-29T02:12:57Z</dcterms:created>
  <dcterms:modified xsi:type="dcterms:W3CDTF">2023-12-29T05:39:31Z</dcterms:modified>
</cp:coreProperties>
</file>