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입찰\#. 입찰공고\1. 공내역서(입찰공고용)\"/>
    </mc:Choice>
  </mc:AlternateContent>
  <xr:revisionPtr revIDLastSave="0" documentId="13_ncr:1_{35636574-4A31-4DD6-ABA8-B45CD60E3E07}" xr6:coauthVersionLast="47" xr6:coauthVersionMax="47" xr10:uidLastSave="{00000000-0000-0000-0000-000000000000}"/>
  <bookViews>
    <workbookView xWindow="28680" yWindow="-120" windowWidth="29040" windowHeight="15720" xr2:uid="{2581A7A2-5665-483C-A834-3B7EF6F4242D}"/>
  </bookViews>
  <sheets>
    <sheet name="표지-1" sheetId="1" r:id="rId1"/>
    <sheet name="원가계산서(창의융합)" sheetId="2" r:id="rId2"/>
    <sheet name="공종별집계표(창의융합)" sheetId="3" r:id="rId3"/>
    <sheet name="공종별내역서(창의융합)" sheetId="4" r:id="rId4"/>
  </sheets>
  <externalReferences>
    <externalReference r:id="rId5"/>
    <externalReference r:id="rId6"/>
  </externalReferences>
  <definedNames>
    <definedName name="_xlnm.Database" localSheetId="3">#REF!</definedName>
    <definedName name="_xlnm.Database">#REF!</definedName>
    <definedName name="_xlnm.Print_Area" localSheetId="3">'공종별내역서(창의융합)'!$A$1:$Q$302</definedName>
    <definedName name="_xlnm.Print_Area" localSheetId="2">'공종별집계표(창의융합)'!$A$1:$Q$28</definedName>
    <definedName name="_xlnm.Print_Area" localSheetId="1">'원가계산서(창의융합)'!$A$1:$F$34</definedName>
    <definedName name="_xlnm.Print_Area" localSheetId="0">'표지-1'!$A$1:$P$19</definedName>
    <definedName name="_xlnm.Print_Titles" localSheetId="3">'공종별내역서(창의융합)'!$1:$3</definedName>
    <definedName name="_xlnm.Print_Titles" localSheetId="2">'공종별집계표(창의융합)'!$1:$4</definedName>
    <definedName name="공종">OFFSET([1]시중노임!$A$2,,,COUNTA([1]시중노임!$A$1:$A$65536)-1)</definedName>
    <definedName name="데이터" localSheetId="3">OFFSET(#REF!,,,COUNTA(#REF!)-1,40)</definedName>
    <definedName name="데이터">OFFSET(#REF!,,,COUNTA(#REF!)-1,40)</definedName>
    <definedName name="ㅇ">#REF!</definedName>
    <definedName name="코드">OFFSET(#REF!,,,COUNTA(#REF!)-1)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1" i="4" l="1"/>
  <c r="N281" i="4"/>
  <c r="N302" i="4" s="1"/>
  <c r="H281" i="4"/>
  <c r="H302" i="4" s="1"/>
  <c r="F281" i="4"/>
  <c r="F302" i="4" s="1"/>
  <c r="A280" i="4"/>
  <c r="O258" i="4"/>
  <c r="N258" i="4"/>
  <c r="N279" i="4" s="1"/>
  <c r="H258" i="4"/>
  <c r="H279" i="4" s="1"/>
  <c r="F258" i="4"/>
  <c r="F279" i="4" s="1"/>
  <c r="A257" i="4"/>
  <c r="G244" i="4"/>
  <c r="H244" i="4" s="1"/>
  <c r="E244" i="4"/>
  <c r="F244" i="4" s="1"/>
  <c r="D244" i="4"/>
  <c r="N244" i="4" s="1"/>
  <c r="G243" i="4"/>
  <c r="H243" i="4" s="1"/>
  <c r="E243" i="4"/>
  <c r="O243" i="4" s="1"/>
  <c r="D243" i="4"/>
  <c r="N243" i="4" s="1"/>
  <c r="G242" i="4"/>
  <c r="H242" i="4" s="1"/>
  <c r="E242" i="4"/>
  <c r="O242" i="4" s="1"/>
  <c r="D242" i="4"/>
  <c r="N242" i="4" s="1"/>
  <c r="G241" i="4"/>
  <c r="H241" i="4" s="1"/>
  <c r="E241" i="4"/>
  <c r="O241" i="4" s="1"/>
  <c r="D241" i="4"/>
  <c r="N241" i="4" s="1"/>
  <c r="O240" i="4"/>
  <c r="G240" i="4"/>
  <c r="E240" i="4"/>
  <c r="G239" i="4"/>
  <c r="H239" i="4" s="1"/>
  <c r="E239" i="4"/>
  <c r="F239" i="4" s="1"/>
  <c r="P239" i="4" s="1"/>
  <c r="D239" i="4"/>
  <c r="N239" i="4" s="1"/>
  <c r="G238" i="4"/>
  <c r="H238" i="4" s="1"/>
  <c r="E238" i="4"/>
  <c r="O238" i="4" s="1"/>
  <c r="D238" i="4"/>
  <c r="D240" i="4" s="1"/>
  <c r="G237" i="4"/>
  <c r="H237" i="4" s="1"/>
  <c r="E237" i="4"/>
  <c r="O237" i="4" s="1"/>
  <c r="D237" i="4"/>
  <c r="N237" i="4" s="1"/>
  <c r="G236" i="4"/>
  <c r="H236" i="4" s="1"/>
  <c r="E236" i="4"/>
  <c r="O236" i="4" s="1"/>
  <c r="D236" i="4"/>
  <c r="N236" i="4" s="1"/>
  <c r="O235" i="4"/>
  <c r="N235" i="4"/>
  <c r="H235" i="4"/>
  <c r="G235" i="4"/>
  <c r="F235" i="4"/>
  <c r="E235" i="4"/>
  <c r="D235" i="4"/>
  <c r="A234" i="4"/>
  <c r="O220" i="4"/>
  <c r="D220" i="4"/>
  <c r="F220" i="4" s="1"/>
  <c r="O219" i="4"/>
  <c r="N219" i="4"/>
  <c r="H219" i="4"/>
  <c r="F219" i="4"/>
  <c r="P219" i="4" s="1"/>
  <c r="D219" i="4"/>
  <c r="O218" i="4"/>
  <c r="D218" i="4"/>
  <c r="N218" i="4" s="1"/>
  <c r="O217" i="4"/>
  <c r="D217" i="4"/>
  <c r="F217" i="4" s="1"/>
  <c r="O216" i="4"/>
  <c r="D216" i="4"/>
  <c r="N216" i="4" s="1"/>
  <c r="O215" i="4"/>
  <c r="N215" i="4"/>
  <c r="D215" i="4"/>
  <c r="H215" i="4" s="1"/>
  <c r="O214" i="4"/>
  <c r="D214" i="4"/>
  <c r="F214" i="4" s="1"/>
  <c r="O213" i="4"/>
  <c r="D213" i="4"/>
  <c r="N213" i="4" s="1"/>
  <c r="O212" i="4"/>
  <c r="N212" i="4"/>
  <c r="H212" i="4"/>
  <c r="F212" i="4"/>
  <c r="D212" i="4"/>
  <c r="A211" i="4"/>
  <c r="O189" i="4"/>
  <c r="D189" i="4"/>
  <c r="N189" i="4" s="1"/>
  <c r="N210" i="4" s="1"/>
  <c r="A188" i="4"/>
  <c r="N187" i="4"/>
  <c r="M168" i="4"/>
  <c r="O168" i="4" s="1"/>
  <c r="D168" i="4"/>
  <c r="H168" i="4" s="1"/>
  <c r="O167" i="4"/>
  <c r="D167" i="4"/>
  <c r="F167" i="4" s="1"/>
  <c r="M166" i="4"/>
  <c r="O166" i="4" s="1"/>
  <c r="D166" i="4"/>
  <c r="F166" i="4" s="1"/>
  <c r="A165" i="4"/>
  <c r="M144" i="4"/>
  <c r="O144" i="4" s="1"/>
  <c r="F144" i="4"/>
  <c r="D144" i="4"/>
  <c r="H144" i="4" s="1"/>
  <c r="M143" i="4"/>
  <c r="N143" i="4" s="1"/>
  <c r="D143" i="4"/>
  <c r="F143" i="4" s="1"/>
  <c r="A142" i="4"/>
  <c r="O125" i="4"/>
  <c r="F125" i="4"/>
  <c r="D125" i="4"/>
  <c r="N125" i="4" s="1"/>
  <c r="O124" i="4"/>
  <c r="D124" i="4"/>
  <c r="H124" i="4" s="1"/>
  <c r="O123" i="4"/>
  <c r="D123" i="4"/>
  <c r="N123" i="4" s="1"/>
  <c r="O122" i="4"/>
  <c r="H122" i="4"/>
  <c r="D122" i="4"/>
  <c r="N122" i="4" s="1"/>
  <c r="M121" i="4"/>
  <c r="G121" i="4"/>
  <c r="H121" i="4" s="1"/>
  <c r="D121" i="4"/>
  <c r="N121" i="4" s="1"/>
  <c r="M120" i="4"/>
  <c r="N120" i="4" s="1"/>
  <c r="G120" i="4"/>
  <c r="O120" i="4" s="1"/>
  <c r="D120" i="4"/>
  <c r="F120" i="4" s="1"/>
  <c r="A119" i="4"/>
  <c r="O98" i="4"/>
  <c r="N98" i="4"/>
  <c r="H98" i="4"/>
  <c r="F98" i="4"/>
  <c r="P98" i="4" s="1"/>
  <c r="O97" i="4"/>
  <c r="N97" i="4"/>
  <c r="N118" i="4" s="1"/>
  <c r="H97" i="4"/>
  <c r="H118" i="4" s="1"/>
  <c r="F97" i="4"/>
  <c r="F118" i="4" s="1"/>
  <c r="A96" i="4"/>
  <c r="N95" i="4"/>
  <c r="H95" i="4"/>
  <c r="F95" i="4"/>
  <c r="O74" i="4"/>
  <c r="N74" i="4"/>
  <c r="H74" i="4"/>
  <c r="F74" i="4"/>
  <c r="P74" i="4" s="1"/>
  <c r="P95" i="4" s="1"/>
  <c r="A73" i="4"/>
  <c r="M52" i="4"/>
  <c r="O52" i="4" s="1"/>
  <c r="D52" i="4"/>
  <c r="F52" i="4" s="1"/>
  <c r="O51" i="4"/>
  <c r="N51" i="4"/>
  <c r="M51" i="4"/>
  <c r="H51" i="4"/>
  <c r="G51" i="4"/>
  <c r="D51" i="4"/>
  <c r="F51" i="4" s="1"/>
  <c r="A50" i="4"/>
  <c r="O33" i="4"/>
  <c r="D33" i="4"/>
  <c r="N33" i="4" s="1"/>
  <c r="O32" i="4"/>
  <c r="N32" i="4"/>
  <c r="H32" i="4"/>
  <c r="D32" i="4"/>
  <c r="F32" i="4" s="1"/>
  <c r="P32" i="4" s="1"/>
  <c r="O31" i="4"/>
  <c r="F31" i="4"/>
  <c r="D31" i="4"/>
  <c r="N31" i="4" s="1"/>
  <c r="O30" i="4"/>
  <c r="D30" i="4"/>
  <c r="F30" i="4" s="1"/>
  <c r="O29" i="4"/>
  <c r="D29" i="4"/>
  <c r="N29" i="4" s="1"/>
  <c r="O28" i="4"/>
  <c r="D28" i="4"/>
  <c r="N28" i="4" s="1"/>
  <c r="A27" i="4"/>
  <c r="M6" i="4"/>
  <c r="N6" i="4" s="1"/>
  <c r="N26" i="4" s="1"/>
  <c r="E6" i="4"/>
  <c r="F6" i="4" s="1"/>
  <c r="D6" i="4"/>
  <c r="H6" i="4" s="1"/>
  <c r="N5" i="4"/>
  <c r="M5" i="4"/>
  <c r="O5" i="4" s="1"/>
  <c r="D5" i="4"/>
  <c r="H5" i="4" s="1"/>
  <c r="H26" i="4" s="1"/>
  <c r="A4" i="4"/>
  <c r="A1" i="4"/>
  <c r="S7" i="1"/>
  <c r="A7" i="1" s="1"/>
  <c r="O18" i="3"/>
  <c r="P18" i="3" s="1"/>
  <c r="D33" i="2" s="1"/>
  <c r="N18" i="3"/>
  <c r="H18" i="3"/>
  <c r="F18" i="3"/>
  <c r="O17" i="3"/>
  <c r="P17" i="3" s="1"/>
  <c r="N17" i="3"/>
  <c r="H17" i="3"/>
  <c r="F17" i="3"/>
  <c r="O16" i="3"/>
  <c r="P16" i="3" s="1"/>
  <c r="D20" i="2" s="1"/>
  <c r="N16" i="3"/>
  <c r="H16" i="3"/>
  <c r="F16" i="3"/>
  <c r="P15" i="3"/>
  <c r="O15" i="3"/>
  <c r="N15" i="3"/>
  <c r="H15" i="3"/>
  <c r="F15" i="3"/>
  <c r="O14" i="3"/>
  <c r="P14" i="3" s="1"/>
  <c r="N14" i="3"/>
  <c r="H14" i="3"/>
  <c r="F14" i="3"/>
  <c r="O13" i="3"/>
  <c r="P13" i="3" s="1"/>
  <c r="N13" i="3"/>
  <c r="H13" i="3"/>
  <c r="F13" i="3"/>
  <c r="O12" i="3"/>
  <c r="P12" i="3" s="1"/>
  <c r="N12" i="3"/>
  <c r="H12" i="3"/>
  <c r="F12" i="3"/>
  <c r="P11" i="3"/>
  <c r="O11" i="3"/>
  <c r="N11" i="3"/>
  <c r="H11" i="3"/>
  <c r="F11" i="3"/>
  <c r="O10" i="3"/>
  <c r="P10" i="3" s="1"/>
  <c r="N10" i="3"/>
  <c r="H10" i="3"/>
  <c r="F10" i="3"/>
  <c r="O9" i="3"/>
  <c r="P9" i="3" s="1"/>
  <c r="N9" i="3"/>
  <c r="H9" i="3"/>
  <c r="F9" i="3"/>
  <c r="O8" i="3"/>
  <c r="P8" i="3" s="1"/>
  <c r="N8" i="3"/>
  <c r="H8" i="3"/>
  <c r="F8" i="3"/>
  <c r="E5" i="3" s="1"/>
  <c r="P7" i="3"/>
  <c r="O7" i="3"/>
  <c r="N7" i="3"/>
  <c r="H7" i="3"/>
  <c r="F7" i="3"/>
  <c r="O6" i="3"/>
  <c r="P6" i="3" s="1"/>
  <c r="N6" i="3"/>
  <c r="H6" i="3"/>
  <c r="F6" i="3"/>
  <c r="M5" i="3"/>
  <c r="N5" i="3" s="1"/>
  <c r="N28" i="3" s="1"/>
  <c r="D11" i="2" s="1"/>
  <c r="G5" i="3"/>
  <c r="H5" i="3" s="1"/>
  <c r="H28" i="3" s="1"/>
  <c r="D8" i="2" s="1"/>
  <c r="A2" i="3"/>
  <c r="A5" i="3" s="1"/>
  <c r="D16" i="2"/>
  <c r="A2" i="2"/>
  <c r="A6" i="1"/>
  <c r="F164" i="4" l="1"/>
  <c r="F240" i="4"/>
  <c r="H240" i="4"/>
  <c r="H256" i="4" s="1"/>
  <c r="N240" i="4"/>
  <c r="F141" i="4"/>
  <c r="N49" i="4"/>
  <c r="P214" i="4"/>
  <c r="P51" i="4"/>
  <c r="F72" i="4"/>
  <c r="P6" i="4"/>
  <c r="P244" i="4"/>
  <c r="P166" i="4"/>
  <c r="H29" i="4"/>
  <c r="H52" i="4"/>
  <c r="H72" i="4" s="1"/>
  <c r="F213" i="4"/>
  <c r="N220" i="4"/>
  <c r="N30" i="4"/>
  <c r="H167" i="4"/>
  <c r="P167" i="4" s="1"/>
  <c r="N214" i="4"/>
  <c r="N233" i="4" s="1"/>
  <c r="F238" i="4"/>
  <c r="P238" i="4" s="1"/>
  <c r="H120" i="4"/>
  <c r="H141" i="4" s="1"/>
  <c r="P258" i="4"/>
  <c r="P279" i="4" s="1"/>
  <c r="H33" i="4"/>
  <c r="H166" i="4"/>
  <c r="F236" i="4"/>
  <c r="P236" i="4" s="1"/>
  <c r="O6" i="4"/>
  <c r="H189" i="4"/>
  <c r="H210" i="4" s="1"/>
  <c r="F121" i="4"/>
  <c r="P121" i="4" s="1"/>
  <c r="O143" i="4"/>
  <c r="N124" i="4"/>
  <c r="N141" i="4" s="1"/>
  <c r="H31" i="4"/>
  <c r="P31" i="4" s="1"/>
  <c r="O121" i="4"/>
  <c r="F218" i="4"/>
  <c r="P218" i="4" s="1"/>
  <c r="F237" i="4"/>
  <c r="P237" i="4" s="1"/>
  <c r="O239" i="4"/>
  <c r="F242" i="4"/>
  <c r="P242" i="4" s="1"/>
  <c r="O244" i="4"/>
  <c r="H216" i="4"/>
  <c r="F33" i="4"/>
  <c r="P33" i="4" s="1"/>
  <c r="N52" i="4"/>
  <c r="N72" i="4" s="1"/>
  <c r="F189" i="4"/>
  <c r="H220" i="4"/>
  <c r="P220" i="4" s="1"/>
  <c r="H30" i="4"/>
  <c r="P30" i="4" s="1"/>
  <c r="P97" i="4"/>
  <c r="P118" i="4" s="1"/>
  <c r="H217" i="4"/>
  <c r="P217" i="4" s="1"/>
  <c r="F5" i="4"/>
  <c r="F28" i="4"/>
  <c r="H218" i="4"/>
  <c r="P281" i="4"/>
  <c r="P302" i="4" s="1"/>
  <c r="P212" i="4"/>
  <c r="F216" i="4"/>
  <c r="H123" i="4"/>
  <c r="H213" i="4"/>
  <c r="N238" i="4"/>
  <c r="N256" i="4" s="1"/>
  <c r="F241" i="4"/>
  <c r="P241" i="4" s="1"/>
  <c r="H143" i="4"/>
  <c r="H164" i="4" s="1"/>
  <c r="H214" i="4"/>
  <c r="H28" i="4"/>
  <c r="H49" i="4" s="1"/>
  <c r="H125" i="4"/>
  <c r="P125" i="4" s="1"/>
  <c r="N144" i="4"/>
  <c r="N164" i="4" s="1"/>
  <c r="F168" i="4"/>
  <c r="P168" i="4" s="1"/>
  <c r="F215" i="4"/>
  <c r="P215" i="4" s="1"/>
  <c r="P235" i="4"/>
  <c r="F122" i="4"/>
  <c r="P122" i="4" s="1"/>
  <c r="F29" i="4"/>
  <c r="F243" i="4"/>
  <c r="P243" i="4" s="1"/>
  <c r="F123" i="4"/>
  <c r="F124" i="4"/>
  <c r="P124" i="4" s="1"/>
  <c r="N217" i="4"/>
  <c r="D9" i="2"/>
  <c r="D17" i="2"/>
  <c r="D10" i="2"/>
  <c r="F5" i="3"/>
  <c r="O5" i="3"/>
  <c r="P189" i="4" l="1"/>
  <c r="P210" i="4" s="1"/>
  <c r="F210" i="4"/>
  <c r="P216" i="4"/>
  <c r="P240" i="4"/>
  <c r="P256" i="4" s="1"/>
  <c r="F233" i="4"/>
  <c r="P213" i="4"/>
  <c r="P233" i="4" s="1"/>
  <c r="P120" i="4"/>
  <c r="H233" i="4"/>
  <c r="P123" i="4"/>
  <c r="P28" i="4"/>
  <c r="F49" i="4"/>
  <c r="F256" i="4"/>
  <c r="P72" i="4"/>
  <c r="P187" i="4"/>
  <c r="P5" i="4"/>
  <c r="P26" i="4" s="1"/>
  <c r="F26" i="4"/>
  <c r="P143" i="4"/>
  <c r="P29" i="4"/>
  <c r="P144" i="4"/>
  <c r="P164" i="4" s="1"/>
  <c r="P52" i="4"/>
  <c r="F187" i="4"/>
  <c r="H187" i="4"/>
  <c r="D12" i="2"/>
  <c r="D13" i="2"/>
  <c r="P5" i="3"/>
  <c r="P28" i="3" s="1"/>
  <c r="F28" i="3"/>
  <c r="D4" i="2" s="1"/>
  <c r="D7" i="2" s="1"/>
  <c r="P49" i="4" l="1"/>
  <c r="P141" i="4"/>
  <c r="D18" i="2"/>
  <c r="D22" i="2"/>
  <c r="D21" i="2"/>
  <c r="D25" i="2" s="1"/>
  <c r="D26" i="2" l="1"/>
  <c r="D27" i="2" l="1"/>
  <c r="D28" i="2" s="1"/>
  <c r="D29" i="2" l="1"/>
  <c r="D30" i="2" s="1"/>
  <c r="D31" i="2" s="1"/>
  <c r="D34" i="2" s="1"/>
  <c r="E2" i="2" s="1"/>
</calcChain>
</file>

<file path=xl/sharedStrings.xml><?xml version="1.0" encoding="utf-8"?>
<sst xmlns="http://schemas.openxmlformats.org/spreadsheetml/2006/main" count="915" uniqueCount="299">
  <si>
    <t>공 사 내 역 서</t>
    <phoneticPr fontId="5" type="noConversion"/>
  </si>
  <si>
    <t>창의융합 SPACE 구축사업</t>
  </si>
  <si>
    <t>건축</t>
    <phoneticPr fontId="2" type="noConversion"/>
  </si>
  <si>
    <t xml:space="preserve">        예 수 대 학 교</t>
    <phoneticPr fontId="5" type="noConversion"/>
  </si>
  <si>
    <t>공 사 원 가 계 산 서</t>
    <phoneticPr fontId="5" type="noConversion"/>
  </si>
  <si>
    <t>비                    목</t>
    <phoneticPr fontId="5" type="noConversion"/>
  </si>
  <si>
    <t>금               액</t>
    <phoneticPr fontId="5" type="noConversion"/>
  </si>
  <si>
    <t>구       성       비</t>
    <phoneticPr fontId="5" type="noConversion"/>
  </si>
  <si>
    <t>비               고</t>
    <phoneticPr fontId="5" type="noConversion"/>
  </si>
  <si>
    <t>순  공  사  원  가</t>
    <phoneticPr fontId="5" type="noConversion"/>
  </si>
  <si>
    <t>재료비</t>
    <phoneticPr fontId="5" type="noConversion"/>
  </si>
  <si>
    <t>직접재료비</t>
    <phoneticPr fontId="5" type="noConversion"/>
  </si>
  <si>
    <t>간접재료비</t>
    <phoneticPr fontId="5" type="noConversion"/>
  </si>
  <si>
    <t>작업설.부산물등(-)</t>
    <phoneticPr fontId="5" type="noConversion"/>
  </si>
  <si>
    <t>[소계]</t>
    <phoneticPr fontId="5" type="noConversion"/>
  </si>
  <si>
    <t>노무비</t>
    <phoneticPr fontId="5" type="noConversion"/>
  </si>
  <si>
    <t>직접노무비</t>
    <phoneticPr fontId="5" type="noConversion"/>
  </si>
  <si>
    <t>간접노무비</t>
    <phoneticPr fontId="5" type="noConversion"/>
  </si>
  <si>
    <t xml:space="preserve"> 직접노무비 * 12.2%</t>
    <phoneticPr fontId="5" type="noConversion"/>
  </si>
  <si>
    <t>경     비</t>
    <phoneticPr fontId="5" type="noConversion"/>
  </si>
  <si>
    <t>기계경비</t>
    <phoneticPr fontId="5" type="noConversion"/>
  </si>
  <si>
    <t>산재보험료</t>
    <phoneticPr fontId="5" type="noConversion"/>
  </si>
  <si>
    <t xml:space="preserve"> 노무비 * 3.7%</t>
    <phoneticPr fontId="5" type="noConversion"/>
  </si>
  <si>
    <t>고용보험료</t>
    <phoneticPr fontId="5" type="noConversion"/>
  </si>
  <si>
    <t xml:space="preserve"> 노무비 * 1.01%</t>
    <phoneticPr fontId="5" type="noConversion"/>
  </si>
  <si>
    <t>건강보험료</t>
    <phoneticPr fontId="5" type="noConversion"/>
  </si>
  <si>
    <t xml:space="preserve"> 직접노무비 * 3.545%</t>
    <phoneticPr fontId="5" type="noConversion"/>
  </si>
  <si>
    <t>연금보험료</t>
    <phoneticPr fontId="5" type="noConversion"/>
  </si>
  <si>
    <t xml:space="preserve"> 직접노무비 * 4.5%</t>
    <phoneticPr fontId="5" type="noConversion"/>
  </si>
  <si>
    <t>노인장기요양보험료</t>
    <phoneticPr fontId="5" type="noConversion"/>
  </si>
  <si>
    <t xml:space="preserve"> 건강보험료 * 12.81%</t>
    <phoneticPr fontId="5" type="noConversion"/>
  </si>
  <si>
    <t>퇴직공제부금비</t>
    <phoneticPr fontId="5" type="noConversion"/>
  </si>
  <si>
    <t xml:space="preserve"> 직접노무비 * 2.3%</t>
    <phoneticPr fontId="5" type="noConversion"/>
  </si>
  <si>
    <t>산업안전보건관리비</t>
    <phoneticPr fontId="5" type="noConversion"/>
  </si>
  <si>
    <t xml:space="preserve"> (재료비(관급포함)+직접노무비) *2.93% </t>
    <phoneticPr fontId="5" type="noConversion"/>
  </si>
  <si>
    <t>품질관리비</t>
    <phoneticPr fontId="5" type="noConversion"/>
  </si>
  <si>
    <t>폐기물처리비</t>
    <phoneticPr fontId="5" type="noConversion"/>
  </si>
  <si>
    <t>기타경비</t>
    <phoneticPr fontId="5" type="noConversion"/>
  </si>
  <si>
    <t xml:space="preserve"> (재료비+노무비) * 5.7%</t>
    <phoneticPr fontId="5" type="noConversion"/>
  </si>
  <si>
    <t>환경보전비</t>
    <phoneticPr fontId="5" type="noConversion"/>
  </si>
  <si>
    <t xml:space="preserve"> (재료비+직노+기계경비) * 0.3%</t>
    <phoneticPr fontId="5" type="noConversion"/>
  </si>
  <si>
    <t>건설하도급대금지급보증서발급수수료</t>
  </si>
  <si>
    <t xml:space="preserve"> (재료비+직노+기계경비) * 0.081%</t>
    <phoneticPr fontId="2" type="noConversion"/>
  </si>
  <si>
    <t>건설기계대여대금지급보증서발급수수료</t>
  </si>
  <si>
    <t xml:space="preserve"> (재료비+직노+기계경비) * 0.32%</t>
    <phoneticPr fontId="2" type="noConversion"/>
  </si>
  <si>
    <t>계</t>
    <phoneticPr fontId="5" type="noConversion"/>
  </si>
  <si>
    <t>일    반    관    리    비</t>
    <phoneticPr fontId="5" type="noConversion"/>
  </si>
  <si>
    <t xml:space="preserve"> 계 * 6%</t>
    <phoneticPr fontId="5" type="noConversion"/>
  </si>
  <si>
    <t>이                      윤</t>
    <phoneticPr fontId="5" type="noConversion"/>
  </si>
  <si>
    <t xml:space="preserve"> (노무비+경비+일반관리비) * 15%</t>
    <phoneticPr fontId="5" type="noConversion"/>
  </si>
  <si>
    <t>총          원          가</t>
    <phoneticPr fontId="5" type="noConversion"/>
  </si>
  <si>
    <t>부    가    가    치    세</t>
    <phoneticPr fontId="5" type="noConversion"/>
  </si>
  <si>
    <t xml:space="preserve"> 총원가 * 10%</t>
    <phoneticPr fontId="5" type="noConversion"/>
  </si>
  <si>
    <t>합                      계</t>
    <phoneticPr fontId="5" type="noConversion"/>
  </si>
  <si>
    <t>도 급 자    관 급 자 재 비</t>
    <phoneticPr fontId="5" type="noConversion"/>
  </si>
  <si>
    <t>관 급 자    관 급 자 재 비</t>
    <phoneticPr fontId="5" type="noConversion"/>
  </si>
  <si>
    <t>총          합          계</t>
    <phoneticPr fontId="5" type="noConversion"/>
  </si>
  <si>
    <t>공 종 별 집 계 표</t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</si>
  <si>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</si>
  <si>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</si>
  <si>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</si>
  <si>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</si>
  <si>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</si>
  <si>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</si>
  <si>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</si>
  <si>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</si>
  <si>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</si>
  <si>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</si>
  <si>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</si>
  <si>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</si>
  <si>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</si>
  <si>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</si>
  <si>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</si>
  <si>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</si>
  <si>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단  가</t>
  </si>
  <si>
    <t>금  액</t>
  </si>
  <si>
    <t/>
  </si>
  <si>
    <t>01</t>
  </si>
  <si>
    <t>0101  가  설  공  사</t>
    <phoneticPr fontId="2" type="noConversion"/>
  </si>
  <si>
    <t>010301</t>
  </si>
  <si>
    <t>0103</t>
  </si>
  <si>
    <t>0102  토    공    사</t>
    <phoneticPr fontId="2" type="noConversion"/>
  </si>
  <si>
    <t>010302</t>
  </si>
  <si>
    <t>0103  방  수  공  사</t>
    <phoneticPr fontId="2" type="noConversion"/>
  </si>
  <si>
    <t>010309</t>
  </si>
  <si>
    <t>0104  지붕및홈통공사</t>
    <phoneticPr fontId="2" type="noConversion"/>
  </si>
  <si>
    <t>010310</t>
  </si>
  <si>
    <t>0105  금  속  공  사</t>
    <phoneticPr fontId="2" type="noConversion"/>
  </si>
  <si>
    <t>0106  창  호  공  사</t>
    <phoneticPr fontId="2" type="noConversion"/>
  </si>
  <si>
    <t>010313</t>
  </si>
  <si>
    <t>0107  유  리  공  사</t>
    <phoneticPr fontId="2" type="noConversion"/>
  </si>
  <si>
    <t>0108  도  장  공  사</t>
    <phoneticPr fontId="2" type="noConversion"/>
  </si>
  <si>
    <t>010315</t>
  </si>
  <si>
    <t>0109  수  장  공  사</t>
    <phoneticPr fontId="2" type="noConversion"/>
  </si>
  <si>
    <t>010316</t>
  </si>
  <si>
    <t>0110  철  거  공  사</t>
    <phoneticPr fontId="2" type="noConversion"/>
  </si>
  <si>
    <t>010317</t>
  </si>
  <si>
    <t>0111  폐 자 재 처 리</t>
    <phoneticPr fontId="2" type="noConversion"/>
  </si>
  <si>
    <t>010319</t>
  </si>
  <si>
    <t>0112  기계설비공사</t>
    <phoneticPr fontId="2" type="noConversion"/>
  </si>
  <si>
    <t>0113  관급자재비(기계)</t>
    <phoneticPr fontId="2" type="noConversion"/>
  </si>
  <si>
    <t>[ 합           계 ]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</si>
  <si>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</si>
  <si>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</si>
  <si>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</si>
  <si>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</si>
  <si>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</si>
  <si>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</si>
  <si>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</si>
  <si>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</si>
  <si>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</si>
  <si>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</si>
  <si>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</si>
  <si>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</si>
  <si>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</si>
  <si>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</si>
  <si>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</si>
  <si>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</si>
  <si>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</si>
  <si>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</si>
  <si>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</si>
  <si>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</si>
  <si>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</si>
  <si>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</si>
  <si>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</si>
  <si>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</si>
  <si>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</si>
  <si>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</si>
  <si>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</si>
  <si>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</si>
  <si>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</si>
  <si>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</si>
  <si>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</si>
  <si>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강관 조립말비계(이동식)설치 및 해체</t>
  </si>
  <si>
    <t>높이 2m, 3개월</t>
  </si>
  <si>
    <t>대</t>
  </si>
  <si>
    <t>5E4D044A0203B750BE16843D9B9A14</t>
  </si>
  <si>
    <t>T</t>
  </si>
  <si>
    <t>F</t>
  </si>
  <si>
    <t>0103015E4D044A0203B750BE16843D9B9A14</t>
  </si>
  <si>
    <t>건축물 현장정리</t>
  </si>
  <si>
    <t>조적조</t>
  </si>
  <si>
    <t>M2</t>
  </si>
  <si>
    <t>5E4D044F82437B5B65F65E0CB38D90</t>
  </si>
  <si>
    <t>0103015E4D044F82437B5B65F65E0CB38D90</t>
  </si>
  <si>
    <t>TOTAL</t>
  </si>
  <si>
    <t>터파기/토사</t>
  </si>
  <si>
    <t>보통,굴삭기0.6M3 90% + 인력 10%</t>
  </si>
  <si>
    <t>M3</t>
  </si>
  <si>
    <t>5E61A4C10263ED51405666C2A73D22</t>
  </si>
  <si>
    <t>0103025E61A4C10263ED51405666C2A73D22</t>
  </si>
  <si>
    <t>되메우고다지기/토사</t>
  </si>
  <si>
    <t>굴삭기 0.6m3 + 콤팩터1.5ton</t>
  </si>
  <si>
    <t>5E4D34FB3243DD5088D6B360EBE3F1</t>
  </si>
  <si>
    <t>0103025E4D34FB3243DD5088D6B360EBE3F1</t>
  </si>
  <si>
    <t>현장내잔토처리</t>
  </si>
  <si>
    <t>소운반,고르기</t>
  </si>
  <si>
    <t>5E61A4CD32E345546FE6969E9820C1</t>
  </si>
  <si>
    <t>0103025E61A4CD32E345546FE6969E9820C1</t>
  </si>
  <si>
    <t>측구수로관(앵글부착형)</t>
  </si>
  <si>
    <t>300*300*2000</t>
    <phoneticPr fontId="2" type="noConversion"/>
  </si>
  <si>
    <t>개</t>
  </si>
  <si>
    <t>5E61445AE203375575367E12B11DA1</t>
  </si>
  <si>
    <t>0103025E61445AE203375575367E12B11DA1</t>
  </si>
  <si>
    <t>조립식구조물설치</t>
    <phoneticPr fontId="2" type="noConversion"/>
  </si>
  <si>
    <t>500~700미만</t>
    <phoneticPr fontId="2" type="noConversion"/>
  </si>
  <si>
    <t>본</t>
    <phoneticPr fontId="2" type="noConversion"/>
  </si>
  <si>
    <t>토목</t>
    <phoneticPr fontId="2" type="noConversion"/>
  </si>
  <si>
    <t>스틸그레이팅</t>
  </si>
  <si>
    <t>400*1000*50(I-50*5*3)</t>
  </si>
  <si>
    <t>유리끼우기코킹</t>
  </si>
  <si>
    <t>실리콘,유리면-양면</t>
  </si>
  <si>
    <t>M</t>
  </si>
  <si>
    <t>5E4D9461F2432556585639CF846CD8</t>
  </si>
  <si>
    <t>0103095E4D9461F2432556585639CF846CD8</t>
  </si>
  <si>
    <t>수밀코킹(실리콘)</t>
  </si>
  <si>
    <t>삼각, 10mm, 창호주위</t>
  </si>
  <si>
    <t>5E4D9461F263D359D5B61739A006F3</t>
  </si>
  <si>
    <t>0103095E4D9461F263D359D5B61739A006F3</t>
  </si>
  <si>
    <t>외부비가림시설</t>
    <phoneticPr fontId="2" type="noConversion"/>
  </si>
  <si>
    <t>1.75*12.5</t>
    <phoneticPr fontId="2" type="noConversion"/>
  </si>
  <si>
    <t>EA</t>
    <phoneticPr fontId="2" type="noConversion"/>
  </si>
  <si>
    <t>5E4DA44CA2E3395A63D6B01C7B445F</t>
  </si>
  <si>
    <t>0103105E4DA44CA2E3395A63D6B01C7B445F</t>
  </si>
  <si>
    <t>경량철골천정틀</t>
  </si>
  <si>
    <t>M-BAR, H:1m미만. 인써트 유</t>
  </si>
  <si>
    <t>5E4DD48462A36F5E6536CE8708B55A</t>
  </si>
  <si>
    <t>0103135E4DD48462A36F5E6536CE8708B55A</t>
  </si>
  <si>
    <t>AL몰딩 설치</t>
  </si>
  <si>
    <t>W형, 15*15*15*15*1.0mm</t>
  </si>
  <si>
    <t>합성수지도어 및 문틀-디럭스</t>
  </si>
  <si>
    <t>1.0*2.1*0.21</t>
  </si>
  <si>
    <t>SET</t>
  </si>
  <si>
    <t>시공도</t>
    <phoneticPr fontId="2" type="noConversion"/>
  </si>
  <si>
    <t>합성수지도어</t>
  </si>
  <si>
    <t>935*2035*36</t>
  </si>
  <si>
    <t>매</t>
  </si>
  <si>
    <t>도어핸들</t>
  </si>
  <si>
    <t>레버형</t>
  </si>
  <si>
    <t>조</t>
  </si>
  <si>
    <t>도어록 설치 / 일반도어록 목재창호</t>
  </si>
  <si>
    <t>재료비 별도</t>
  </si>
  <si>
    <t>개소</t>
  </si>
  <si>
    <t>5E4DD48462A36A5657E69991CED58A</t>
  </si>
  <si>
    <t>0103135E4DD48462A36A5657E69991CED58A</t>
  </si>
  <si>
    <t>목재창호 설치 / 여닫이</t>
  </si>
  <si>
    <t>창호면적 m2, 1.0 ~ 3.0 이하</t>
  </si>
  <si>
    <t>도어힌지</t>
  </si>
  <si>
    <t>경첩,황동,102*102*3.0mm</t>
  </si>
  <si>
    <t>5E4DD480F263B058A266E25192FF5A</t>
  </si>
  <si>
    <t>0103135E4DD480F263B058A266E25192FF5A</t>
  </si>
  <si>
    <t>010314</t>
  </si>
  <si>
    <t>강화유리</t>
  </si>
  <si>
    <t>투명, 5mm</t>
  </si>
  <si>
    <t>5E4DD4857233095F0E06FCC203C26B</t>
  </si>
  <si>
    <t>0103145E4DD4857233095F0E06FCC203C26B</t>
  </si>
  <si>
    <t>창호유리설치 / 판유리</t>
  </si>
  <si>
    <t>유리두께 5mm 이하</t>
  </si>
  <si>
    <t>5E4DD4857233095F0E06FCC203C145</t>
  </si>
  <si>
    <t>0103145E4DD4857233095F0E06FCC203C145</t>
  </si>
  <si>
    <t>수성페인트 롤러칠</t>
  </si>
  <si>
    <t>내부 2회, 친환경</t>
  </si>
  <si>
    <t>수성페인트 롤러칠</t>
    <phoneticPr fontId="2" type="noConversion"/>
  </si>
  <si>
    <t>내부 3회, 친환경</t>
  </si>
  <si>
    <t>5E4DF4D322437C50B7A6E15ACC2A66</t>
  </si>
  <si>
    <t>0103155E4DF4D322437C50B7A6E15ACC2A66</t>
  </si>
  <si>
    <t>내천정 2회, 친환경</t>
  </si>
  <si>
    <t>5E4DF4D322437C50B7A6E15546B58B</t>
  </si>
  <si>
    <t>0103155E4DF4D322437C50B7A6E15546B58B</t>
  </si>
  <si>
    <t>친환경건식벽</t>
  </si>
  <si>
    <t>STUD-100 + GW50t + 석고9.5*2겹,양면</t>
    <phoneticPr fontId="2" type="noConversion"/>
  </si>
  <si>
    <t>벽돌벽 구조물 헐기(소형장비)</t>
  </si>
  <si>
    <t>공압식</t>
  </si>
  <si>
    <t>5E4C04DE4223065C8A76D77D82F6E6</t>
  </si>
  <si>
    <t>0103175E4C04DE4223065C8A76D77D82F6E6</t>
  </si>
  <si>
    <t>콘크리트구조물 헐기(소형장비)</t>
  </si>
  <si>
    <t>공압식, 무근</t>
  </si>
  <si>
    <t>5E4C04DE4223065C8A76D77D80C8EB</t>
  </si>
  <si>
    <t>0103175E4C04DE4223065C8A76D77D80C8EB</t>
  </si>
  <si>
    <t>마루틀및마루널 철거</t>
  </si>
  <si>
    <t>5E4C04DE4293B05B7BB60890D3971E</t>
  </si>
  <si>
    <t>0103175E4C04DE4293B05B7BB60890D3971E</t>
  </si>
  <si>
    <t>경량칸막이 철거</t>
  </si>
  <si>
    <t>5E4C04DE4293B155D1E66D98ED9EB4</t>
  </si>
  <si>
    <t>0103175E4C04DE4293B155D1E66D98ED9EB4</t>
  </si>
  <si>
    <t>텍스 철거</t>
    <phoneticPr fontId="2" type="noConversion"/>
  </si>
  <si>
    <t>5E4C04DE4293B155D1E66AC4705473</t>
  </si>
  <si>
    <t>0103175E4C04DE4293B155D1E66AC4705473</t>
  </si>
  <si>
    <t>경량천장철골틀 철거</t>
  </si>
  <si>
    <t>5E4C04DE4293B155D1E66BEB1AB69C</t>
  </si>
  <si>
    <t>0103175E4C04DE4293B155D1E66BEB1AB69C</t>
  </si>
  <si>
    <t>콘크리트 컷팅</t>
  </si>
  <si>
    <t>5E4C04DE4293B155D1F60F89C394D3</t>
  </si>
  <si>
    <t>0103175E4C04DE4293B155D1F60F89C394D3</t>
  </si>
  <si>
    <t>창,문 철거</t>
  </si>
  <si>
    <t>5E4C04DE4293B155D1F60F860F2E13</t>
  </si>
  <si>
    <t>0103175E4C04DE4293B155D1F60F860F2E13</t>
  </si>
  <si>
    <t>철강설</t>
  </si>
  <si>
    <t>고철, 작업설부산물</t>
  </si>
  <si>
    <t>kg</t>
  </si>
  <si>
    <t>수집상차도</t>
    <phoneticPr fontId="2" type="noConversion"/>
  </si>
  <si>
    <t>폐콘크리트</t>
  </si>
  <si>
    <t>이물질이 없는 순수한 폐콘크리트</t>
  </si>
  <si>
    <t>TON</t>
  </si>
  <si>
    <t>5E4D044F8243785E2FA6B5E5CE53D4</t>
  </si>
  <si>
    <t>0103195E4D044F8243785E2FA6B5E5CE53D4</t>
  </si>
  <si>
    <t>건설폐재류</t>
  </si>
  <si>
    <t>가연성이 제거된 재활용이 가능한 혼합물</t>
  </si>
  <si>
    <t>5E4D044F8243785E2FA6B5E5CE5126</t>
  </si>
  <si>
    <t>0103195E4D044F8243785E2FA6B5E5CE5126</t>
  </si>
  <si>
    <t>혼합건설폐기물</t>
  </si>
  <si>
    <t>건설폐기물(폐보드류등)</t>
  </si>
  <si>
    <t>5E4D044F8243785E2FA6B5E302CDE4</t>
  </si>
  <si>
    <t>0103195E4D044F8243785E2FA6B5E302CDE4</t>
  </si>
  <si>
    <t>건설폐재류 상차비</t>
  </si>
  <si>
    <t>5E4D044F8243785E3836341CAA5210</t>
  </si>
  <si>
    <t>0103195E4D044F8243785E3836341CAA5210</t>
  </si>
  <si>
    <t>혼합건설폐기물 상차비</t>
  </si>
  <si>
    <t>(매립지반입대상 폐기물 포함)</t>
  </si>
  <si>
    <t>5E4D044F8243785E3836341CAA5109</t>
  </si>
  <si>
    <t>0103195E4D044F8243785E3836341CAA5109</t>
  </si>
  <si>
    <t>건설폐재류 운반비</t>
  </si>
  <si>
    <t>15톤 덤프트럭, 30km</t>
  </si>
  <si>
    <t>5E4D044F8243785E3836341CA8A4B4</t>
  </si>
  <si>
    <t>0103195E4D044F8243785E3836341CA8A4B4</t>
  </si>
  <si>
    <t>혼합건설폐기물 운반비</t>
  </si>
  <si>
    <t>16톤 암롤트럭, 30km</t>
  </si>
  <si>
    <t>5E4D044F8243785E3836341CAFD530</t>
  </si>
  <si>
    <t>0103195E4D044F8243785E3836341CAFD530</t>
  </si>
  <si>
    <t>폐목재</t>
  </si>
  <si>
    <t>5E4D044F8243785E2FA6B5E302CF91</t>
  </si>
  <si>
    <t>0103195E4D044F8243785E2FA6B5E302CF91</t>
  </si>
  <si>
    <t>5E4D044F8243785E3836341CAA568B</t>
  </si>
  <si>
    <t>0103195E4D044F8243785E3836341CAA568B</t>
  </si>
  <si>
    <t>5E4D044F8243785E3836341CAFD27C</t>
  </si>
  <si>
    <t>0103195E4D044F8243785E3836341CAFD27C</t>
  </si>
  <si>
    <t>제습기설치공사</t>
    <phoneticPr fontId="2" type="noConversion"/>
  </si>
  <si>
    <t>식</t>
    <phoneticPr fontId="2" type="noConversion"/>
  </si>
  <si>
    <t>EHP냉난방설치공사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</si>
</sst>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0.000%"/>
    <numFmt numFmtId="177" formatCode="#,###"/>
    <numFmt numFmtId="178" formatCode="#,###;\-#,###;#;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name val="휴먼둥근헤드라인"/>
      <family val="1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36"/>
      <name val="굴림체"/>
      <family val="3"/>
      <charset val="129"/>
    </font>
    <font>
      <sz val="8"/>
      <name val="돋움"/>
      <family val="3"/>
      <charset val="129"/>
    </font>
    <font>
      <sz val="36"/>
      <name val="휴먼둥근헤드라인"/>
      <family val="1"/>
      <charset val="129"/>
    </font>
    <font>
      <b/>
      <sz val="11"/>
      <name val="굴림체"/>
      <family val="3"/>
      <charset val="129"/>
    </font>
    <font>
      <b/>
      <sz val="18"/>
      <name val="굴림체"/>
      <family val="3"/>
      <charset val="129"/>
    </font>
    <font>
      <sz val="18"/>
      <name val="휴먼둥근헤드라인"/>
      <family val="1"/>
      <charset val="129"/>
    </font>
    <font>
      <sz val="12"/>
      <color rgb="FFFF0000"/>
      <name val="굴림체"/>
      <family val="3"/>
      <charset val="129"/>
    </font>
    <font>
      <sz val="12"/>
      <color rgb="FFFF0000"/>
      <name val="휴먼둥근헤드라인"/>
      <family val="1"/>
      <charset val="129"/>
    </font>
    <font>
      <b/>
      <sz val="20"/>
      <name val="굴림체"/>
      <family val="3"/>
      <charset val="129"/>
    </font>
    <font>
      <sz val="11"/>
      <name val="굴림체"/>
      <family val="3"/>
      <charset val="129"/>
    </font>
    <font>
      <sz val="11"/>
      <color rgb="FFFF0000"/>
      <name val="굴림체"/>
      <family val="3"/>
      <charset val="129"/>
    </font>
    <font>
      <b/>
      <sz val="10"/>
      <name val="굴림체"/>
      <family val="3"/>
      <charset val="129"/>
    </font>
    <font>
      <sz val="10"/>
      <color rgb="FFFF0000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20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darkGray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41" fontId="6" fillId="0" borderId="0" xfId="1" applyFont="1" applyAlignment="1">
      <alignment horizontal="right" vertical="center"/>
    </xf>
    <xf numFmtId="0" fontId="1" fillId="3" borderId="0" xfId="0" applyFont="1" applyFill="1">
      <alignment vertical="center"/>
    </xf>
    <xf numFmtId="0" fontId="7" fillId="0" borderId="0" xfId="1" applyNumberFormat="1" applyFont="1" applyAlignment="1">
      <alignment horizontal="right" vertical="center"/>
    </xf>
    <xf numFmtId="41" fontId="1" fillId="0" borderId="0" xfId="1" applyFont="1" applyAlignment="1">
      <alignment horizontal="right" vertical="center"/>
    </xf>
    <xf numFmtId="41" fontId="9" fillId="0" borderId="0" xfId="1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13" fillId="0" borderId="0" xfId="2" applyFont="1"/>
    <xf numFmtId="0" fontId="14" fillId="0" borderId="0" xfId="2" applyFont="1"/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left" vertical="center"/>
    </xf>
    <xf numFmtId="0" fontId="17" fillId="0" borderId="6" xfId="2" applyFont="1" applyBorder="1" applyAlignment="1">
      <alignment horizontal="center" vertical="center"/>
    </xf>
    <xf numFmtId="0" fontId="18" fillId="0" borderId="8" xfId="2" applyFont="1" applyBorder="1" applyAlignment="1">
      <alignment horizontal="distributed" vertical="center"/>
    </xf>
    <xf numFmtId="41" fontId="19" fillId="0" borderId="8" xfId="2" applyNumberFormat="1" applyFont="1" applyBorder="1"/>
    <xf numFmtId="0" fontId="13" fillId="0" borderId="8" xfId="2" applyFont="1" applyBorder="1"/>
    <xf numFmtId="0" fontId="13" fillId="0" borderId="9" xfId="2" applyFont="1" applyBorder="1"/>
    <xf numFmtId="0" fontId="18" fillId="0" borderId="11" xfId="2" applyFont="1" applyBorder="1" applyAlignment="1">
      <alignment horizontal="distributed" vertical="center"/>
    </xf>
    <xf numFmtId="0" fontId="13" fillId="0" borderId="11" xfId="2" applyFont="1" applyBorder="1"/>
    <xf numFmtId="0" fontId="13" fillId="0" borderId="12" xfId="2" applyFont="1" applyBorder="1"/>
    <xf numFmtId="41" fontId="18" fillId="0" borderId="11" xfId="2" applyNumberFormat="1" applyFont="1" applyBorder="1"/>
    <xf numFmtId="41" fontId="19" fillId="0" borderId="11" xfId="2" applyNumberFormat="1" applyFont="1" applyBorder="1"/>
    <xf numFmtId="41" fontId="18" fillId="0" borderId="11" xfId="1" applyFont="1" applyFill="1" applyBorder="1" applyAlignment="1">
      <alignment vertical="center"/>
    </xf>
    <xf numFmtId="0" fontId="18" fillId="0" borderId="11" xfId="4" applyFont="1" applyFill="1" applyBorder="1" applyAlignment="1">
      <alignment vertical="center"/>
    </xf>
    <xf numFmtId="176" fontId="14" fillId="0" borderId="0" xfId="2" applyNumberFormat="1" applyFont="1"/>
    <xf numFmtId="10" fontId="14" fillId="0" borderId="0" xfId="2" applyNumberFormat="1" applyFont="1"/>
    <xf numFmtId="41" fontId="19" fillId="0" borderId="11" xfId="1" applyFont="1" applyFill="1" applyBorder="1" applyAlignment="1">
      <alignment vertical="center"/>
    </xf>
    <xf numFmtId="0" fontId="18" fillId="0" borderId="12" xfId="2" applyFont="1" applyBorder="1"/>
    <xf numFmtId="41" fontId="18" fillId="0" borderId="0" xfId="1" applyFont="1" applyFill="1" applyBorder="1" applyAlignment="1">
      <alignment vertical="center"/>
    </xf>
    <xf numFmtId="41" fontId="18" fillId="0" borderId="11" xfId="4" applyNumberFormat="1" applyFont="1" applyFill="1" applyBorder="1" applyAlignment="1">
      <alignment vertical="center"/>
    </xf>
    <xf numFmtId="41" fontId="18" fillId="0" borderId="11" xfId="5" applyNumberFormat="1" applyFont="1" applyFill="1" applyBorder="1" applyAlignment="1">
      <alignment vertical="center"/>
    </xf>
    <xf numFmtId="41" fontId="14" fillId="0" borderId="0" xfId="1" applyFont="1" applyFill="1" applyBorder="1" applyAlignment="1"/>
    <xf numFmtId="0" fontId="13" fillId="0" borderId="14" xfId="2" applyFont="1" applyBorder="1"/>
    <xf numFmtId="0" fontId="13" fillId="0" borderId="15" xfId="2" applyFont="1" applyBorder="1"/>
    <xf numFmtId="43" fontId="19" fillId="0" borderId="0" xfId="2" applyNumberFormat="1" applyFont="1"/>
    <xf numFmtId="43" fontId="13" fillId="0" borderId="0" xfId="2" applyNumberFormat="1" applyFont="1"/>
    <xf numFmtId="0" fontId="21" fillId="0" borderId="0" xfId="0" applyFont="1">
      <alignment vertical="center"/>
    </xf>
    <xf numFmtId="0" fontId="22" fillId="0" borderId="6" xfId="0" quotePrefix="1" applyFont="1" applyBorder="1" applyAlignment="1">
      <alignment horizontal="center" vertical="center"/>
    </xf>
    <xf numFmtId="0" fontId="22" fillId="0" borderId="6" xfId="0" quotePrefix="1" applyFont="1" applyBorder="1" applyAlignment="1">
      <alignment horizontal="center" vertical="center" wrapText="1"/>
    </xf>
    <xf numFmtId="0" fontId="22" fillId="0" borderId="6" xfId="0" quotePrefix="1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177" fontId="22" fillId="0" borderId="6" xfId="0" applyNumberFormat="1" applyFont="1" applyBorder="1" applyAlignment="1">
      <alignment vertical="center" wrapText="1"/>
    </xf>
    <xf numFmtId="0" fontId="22" fillId="0" borderId="0" xfId="0" quotePrefix="1" applyFont="1">
      <alignment vertical="center"/>
    </xf>
    <xf numFmtId="0" fontId="22" fillId="0" borderId="0" xfId="0" applyFont="1">
      <alignment vertical="center"/>
    </xf>
    <xf numFmtId="177" fontId="22" fillId="0" borderId="0" xfId="0" applyNumberFormat="1" applyFont="1">
      <alignment vertical="center"/>
    </xf>
    <xf numFmtId="0" fontId="21" fillId="0" borderId="6" xfId="0" quotePrefix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177" fontId="21" fillId="0" borderId="6" xfId="0" applyNumberFormat="1" applyFont="1" applyBorder="1" applyAlignment="1">
      <alignment vertical="center" wrapText="1"/>
    </xf>
    <xf numFmtId="0" fontId="21" fillId="0" borderId="0" xfId="0" quotePrefix="1" applyFont="1">
      <alignment vertical="center"/>
    </xf>
    <xf numFmtId="177" fontId="21" fillId="0" borderId="0" xfId="0" applyNumberFormat="1" applyFont="1">
      <alignment vertical="center"/>
    </xf>
    <xf numFmtId="0" fontId="4" fillId="0" borderId="0" xfId="1" applyNumberFormat="1" applyFont="1" applyAlignment="1">
      <alignment horizontal="right" vertical="center"/>
    </xf>
    <xf numFmtId="0" fontId="8" fillId="0" borderId="0" xfId="1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3" xfId="2" applyFont="1" applyBorder="1" applyAlignment="1">
      <alignment horizontal="left" vertical="center"/>
    </xf>
    <xf numFmtId="0" fontId="15" fillId="0" borderId="4" xfId="2" applyFont="1" applyBorder="1" applyAlignment="1">
      <alignment horizontal="left" vertical="center"/>
    </xf>
    <xf numFmtId="0" fontId="15" fillId="0" borderId="3" xfId="3" applyFont="1" applyBorder="1" applyAlignment="1">
      <alignment horizontal="right" vertical="center"/>
    </xf>
    <xf numFmtId="0" fontId="15" fillId="0" borderId="5" xfId="3" applyFont="1" applyBorder="1" applyAlignment="1">
      <alignment horizontal="right" vertical="center"/>
    </xf>
    <xf numFmtId="0" fontId="17" fillId="0" borderId="6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 textRotation="255"/>
    </xf>
    <xf numFmtId="0" fontId="18" fillId="0" borderId="10" xfId="2" applyFont="1" applyBorder="1" applyAlignment="1">
      <alignment horizontal="center" vertical="center" textRotation="255"/>
    </xf>
    <xf numFmtId="0" fontId="18" fillId="0" borderId="8" xfId="2" applyFont="1" applyBorder="1" applyAlignment="1">
      <alignment horizontal="center" vertical="center" textRotation="255" shrinkToFit="1"/>
    </xf>
    <xf numFmtId="0" fontId="18" fillId="0" borderId="11" xfId="2" applyFont="1" applyBorder="1" applyAlignment="1">
      <alignment horizontal="center" vertical="center" textRotation="255" shrinkToFit="1"/>
    </xf>
    <xf numFmtId="0" fontId="18" fillId="0" borderId="11" xfId="2" applyFont="1" applyBorder="1" applyAlignment="1">
      <alignment horizontal="center" vertical="center" textRotation="255"/>
    </xf>
    <xf numFmtId="0" fontId="18" fillId="0" borderId="10" xfId="2" applyFont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20" fillId="0" borderId="0" xfId="0" quotePrefix="1" applyFont="1" applyAlignment="1">
      <alignment horizontal="center" vertical="center"/>
    </xf>
    <xf numFmtId="0" fontId="21" fillId="0" borderId="0" xfId="0" quotePrefix="1" applyFont="1">
      <alignment vertical="center"/>
    </xf>
    <xf numFmtId="0" fontId="22" fillId="0" borderId="6" xfId="0" quotePrefix="1" applyFont="1" applyBorder="1" applyAlignment="1">
      <alignment horizontal="center" vertical="center"/>
    </xf>
    <xf numFmtId="0" fontId="22" fillId="0" borderId="6" xfId="0" quotePrefix="1" applyFont="1" applyBorder="1" applyAlignment="1">
      <alignment horizontal="center" vertical="center" wrapText="1"/>
    </xf>
    <xf numFmtId="0" fontId="13" fillId="0" borderId="0" xfId="0" quotePrefix="1" applyFont="1">
      <alignment vertical="center"/>
    </xf>
    <xf numFmtId="0" fontId="13" fillId="0" borderId="0" xfId="0" applyFont="1">
      <alignment vertical="center"/>
    </xf>
    <xf numFmtId="0" fontId="7" fillId="0" borderId="6" xfId="0" quotePrefix="1" applyFont="1" applyBorder="1" applyAlignment="1">
      <alignment horizontal="center" vertical="center"/>
    </xf>
    <xf numFmtId="0" fontId="7" fillId="0" borderId="6" xfId="0" quotePrefix="1" applyFont="1" applyBorder="1" applyAlignment="1">
      <alignment horizontal="center" vertical="center"/>
    </xf>
    <xf numFmtId="0" fontId="13" fillId="0" borderId="6" xfId="0" quotePrefix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quotePrefix="1" applyFont="1">
      <alignment vertical="center"/>
    </xf>
    <xf numFmtId="178" fontId="13" fillId="0" borderId="6" xfId="0" applyNumberFormat="1" applyFont="1" applyBorder="1" applyAlignment="1">
      <alignment vertical="center" wrapText="1"/>
    </xf>
  </cellXfs>
  <cellStyles count="6">
    <cellStyle name="쉼표 [0] 2 2" xfId="1" xr:uid="{8DE92190-FB02-4806-8CF6-837047560D8B}"/>
    <cellStyle name="통화 [0] 2" xfId="5" xr:uid="{3AE873F3-0EF0-418A-AD9F-55BBE4AA2ADF}"/>
    <cellStyle name="표준" xfId="0" builtinId="0"/>
    <cellStyle name="표준 2" xfId="3" xr:uid="{89DBCD73-B15E-4928-8E4E-0ED40989C03D}"/>
    <cellStyle name="표준_원가계산,집계표-4" xfId="4" xr:uid="{BABBB975-703B-4639-8335-CB0FADC30D7F}"/>
    <cellStyle name="표준_익성학원 2007년 환경 개선 사업(건 축)-2" xfId="2" xr:uid="{5F25F1CB-DF12-4BC4-ACAA-BE8F353E75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14</xdr:row>
      <xdr:rowOff>9525</xdr:rowOff>
    </xdr:from>
    <xdr:to>
      <xdr:col>6</xdr:col>
      <xdr:colOff>78105</xdr:colOff>
      <xdr:row>16</xdr:row>
      <xdr:rowOff>1905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AF439E32-BDE7-4C2F-9142-26E30D619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975" y="4924425"/>
          <a:ext cx="1173480" cy="6210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&#49444;&#44228;LIST\2007&#49444;&#44228;&#46020;&#47732;\&#46160;&#47532;&#44148;&#52629;\&#51089;&#50629;&#51109;&#45236;&#50669;&#49436;\(07.12.12)%20&#51089;&#50629;&#51109;&#45236;&#50669;&#49436;(&#51204;&#44592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1077;&#52272;/&#45236;&#50669;&#49436;/&#52285;&#51032;&#50997;&#54633;%20SPACE%20&#44396;&#52629;&#49324;&#50629;/1.1%20&#44277;&#49324;&#45236;&#50669;&#49436;-12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내역(전)"/>
      <sheetName val="전기(가로)"/>
      <sheetName val="원가(전)"/>
      <sheetName val="일위목록"/>
      <sheetName val="일위대가전기"/>
      <sheetName val="공량(전)"/>
      <sheetName val="Sheet1"/>
      <sheetName val="집계표"/>
      <sheetName val="내역서"/>
      <sheetName val="일위대가목록"/>
      <sheetName val="일위대가"/>
      <sheetName val="집계(인입)"/>
      <sheetName val="집계(전등)"/>
      <sheetName val="집계(전열)"/>
      <sheetName val="집계(냉난방)"/>
      <sheetName val="집계(07)"/>
      <sheetName val="집계(간선)"/>
      <sheetName val="산(인입)"/>
      <sheetName val="산(전등)"/>
      <sheetName val="산(전열)"/>
      <sheetName val="산(냉난방)"/>
      <sheetName val="산(간선)"/>
      <sheetName val="산(07)"/>
      <sheetName val="불입금"/>
      <sheetName val="단가대비표"/>
      <sheetName val="불입금(1)"/>
      <sheetName val="차단기크기"/>
      <sheetName val="시중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1">
          <cell r="A1" t="str">
            <v>공종</v>
          </cell>
        </row>
        <row r="2">
          <cell r="A2" t="str">
            <v>배전전공</v>
          </cell>
        </row>
        <row r="3">
          <cell r="A3" t="str">
            <v>배전활선전공</v>
          </cell>
        </row>
        <row r="4">
          <cell r="A4" t="str">
            <v>플랜트전공</v>
          </cell>
        </row>
        <row r="5">
          <cell r="A5" t="str">
            <v>내선전공</v>
          </cell>
        </row>
        <row r="6">
          <cell r="A6" t="str">
            <v>특고압케이블공</v>
          </cell>
        </row>
        <row r="7">
          <cell r="A7" t="str">
            <v>고압케이블공</v>
          </cell>
        </row>
        <row r="8">
          <cell r="A8" t="str">
            <v>저압케이블공</v>
          </cell>
        </row>
        <row r="9">
          <cell r="A9" t="str">
            <v>철도신호공</v>
          </cell>
        </row>
        <row r="10">
          <cell r="A10" t="str">
            <v>계장공</v>
          </cell>
        </row>
        <row r="11">
          <cell r="A11" t="str">
            <v>통신외선공</v>
          </cell>
        </row>
        <row r="12">
          <cell r="A12" t="str">
            <v>통신설비공</v>
          </cell>
        </row>
        <row r="13">
          <cell r="A13" t="str">
            <v>통신내선공</v>
          </cell>
        </row>
        <row r="14">
          <cell r="A14" t="str">
            <v>통신케이블공</v>
          </cell>
        </row>
        <row r="15">
          <cell r="A15" t="str">
            <v>무선안테나공</v>
          </cell>
        </row>
        <row r="16">
          <cell r="A16" t="str">
            <v>특별인부</v>
          </cell>
        </row>
        <row r="17">
          <cell r="A17" t="str">
            <v>보통인부</v>
          </cell>
        </row>
        <row r="18">
          <cell r="A18" t="str">
            <v>통신산업기사</v>
          </cell>
        </row>
        <row r="19">
          <cell r="A19" t="str">
            <v>H/W설치사</v>
          </cell>
        </row>
        <row r="20">
          <cell r="A20" t="str">
            <v>H/W시험사</v>
          </cell>
        </row>
        <row r="21">
          <cell r="A21" t="str">
            <v>S/W시험사</v>
          </cell>
        </row>
        <row r="22">
          <cell r="A22" t="str">
            <v>비계공</v>
          </cell>
        </row>
        <row r="23">
          <cell r="A23" t="str">
            <v>미장공</v>
          </cell>
        </row>
        <row r="24">
          <cell r="A24" t="str">
            <v>배관공</v>
          </cell>
        </row>
        <row r="25">
          <cell r="A25" t="str">
            <v>콘크리트공</v>
          </cell>
        </row>
        <row r="26">
          <cell r="A26" t="str">
            <v>할석공</v>
          </cell>
        </row>
        <row r="27">
          <cell r="A27" t="str">
            <v>형틀목공</v>
          </cell>
        </row>
        <row r="28">
          <cell r="A28" t="str">
            <v>철근공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-1"/>
      <sheetName val="원가계산서(창의융합)"/>
      <sheetName val="공종별집계표(창의융합)"/>
      <sheetName val="공종별내역서(창의융합)"/>
      <sheetName val="표지-2"/>
      <sheetName val="일위대가목록"/>
      <sheetName val="일위대가"/>
      <sheetName val="중기단가목록"/>
      <sheetName val="중기단가산출서"/>
      <sheetName val="표지-3"/>
      <sheetName val="단가대비표"/>
      <sheetName val="표지-4"/>
      <sheetName val="수량산출서(창의융합)"/>
      <sheetName val=" 공사설정 "/>
    </sheetNames>
    <sheetDataSet>
      <sheetData sheetId="0"/>
      <sheetData sheetId="1"/>
      <sheetData sheetId="2">
        <row r="2">
          <cell r="A2" t="str">
            <v>【창의융합 SPACE 구축사업】</v>
          </cell>
        </row>
        <row r="6">
          <cell r="A6" t="str">
            <v>0101  가  설  공  사</v>
          </cell>
        </row>
        <row r="7">
          <cell r="A7" t="str">
            <v>0102  토    공    사</v>
          </cell>
        </row>
        <row r="8">
          <cell r="A8" t="str">
            <v>0103  방  수  공  사</v>
          </cell>
        </row>
        <row r="9">
          <cell r="A9" t="str">
            <v>0104  지붕및홈통공사</v>
          </cell>
        </row>
        <row r="10">
          <cell r="A10" t="str">
            <v>0105  금  속  공  사</v>
          </cell>
        </row>
        <row r="11">
          <cell r="A11" t="str">
            <v>0106  창  호  공  사</v>
          </cell>
        </row>
        <row r="12">
          <cell r="A12" t="str">
            <v>0107  유  리  공  사</v>
          </cell>
        </row>
        <row r="13">
          <cell r="A13" t="str">
            <v>0108  도  장  공  사</v>
          </cell>
        </row>
        <row r="14">
          <cell r="A14" t="str">
            <v>0109  수  장  공  사</v>
          </cell>
        </row>
        <row r="15">
          <cell r="A15" t="str">
            <v>0110  철  거  공  사</v>
          </cell>
        </row>
        <row r="16">
          <cell r="A16" t="str">
            <v>0111  폐 자 재 처 리</v>
          </cell>
        </row>
        <row r="17">
          <cell r="A17" t="str">
            <v>0112  기계설비공사</v>
          </cell>
        </row>
        <row r="18">
          <cell r="A18" t="str">
            <v>0113  관급자재비(기계)</v>
          </cell>
        </row>
      </sheetData>
      <sheetData sheetId="3"/>
      <sheetData sheetId="4"/>
      <sheetData sheetId="5">
        <row r="4">
          <cell r="M4">
            <v>0</v>
          </cell>
        </row>
        <row r="5">
          <cell r="E5">
            <v>0</v>
          </cell>
          <cell r="M5">
            <v>0</v>
          </cell>
        </row>
        <row r="10">
          <cell r="G10">
            <v>0</v>
          </cell>
          <cell r="M10">
            <v>0</v>
          </cell>
        </row>
        <row r="11">
          <cell r="M11">
            <v>0</v>
          </cell>
        </row>
        <row r="20">
          <cell r="M20">
            <v>0</v>
          </cell>
        </row>
        <row r="24">
          <cell r="M24">
            <v>0</v>
          </cell>
        </row>
        <row r="26">
          <cell r="M26">
            <v>0</v>
          </cell>
        </row>
      </sheetData>
      <sheetData sheetId="6"/>
      <sheetData sheetId="7"/>
      <sheetData sheetId="8"/>
      <sheetData sheetId="9"/>
      <sheetData sheetId="10">
        <row r="14">
          <cell r="Q14">
            <v>0</v>
          </cell>
          <cell r="W14">
            <v>0</v>
          </cell>
        </row>
        <row r="15">
          <cell r="Q15">
            <v>0</v>
          </cell>
          <cell r="W15">
            <v>0</v>
          </cell>
        </row>
        <row r="16">
          <cell r="W16">
            <v>0</v>
          </cell>
        </row>
        <row r="39">
          <cell r="O39">
            <v>0</v>
          </cell>
          <cell r="Q39">
            <v>0</v>
          </cell>
        </row>
        <row r="40">
          <cell r="O40">
            <v>0</v>
          </cell>
          <cell r="Q40">
            <v>0</v>
          </cell>
        </row>
        <row r="41">
          <cell r="O41">
            <v>0</v>
          </cell>
          <cell r="Q41">
            <v>0</v>
          </cell>
        </row>
        <row r="42">
          <cell r="O42">
            <v>0</v>
          </cell>
          <cell r="Q42">
            <v>0</v>
          </cell>
        </row>
        <row r="43">
          <cell r="O43">
            <v>0</v>
          </cell>
          <cell r="Q43">
            <v>0</v>
          </cell>
        </row>
        <row r="44">
          <cell r="O44">
            <v>0</v>
          </cell>
          <cell r="Q44">
            <v>0</v>
          </cell>
        </row>
        <row r="45">
          <cell r="O45">
            <v>0</v>
          </cell>
          <cell r="Q45">
            <v>0</v>
          </cell>
        </row>
        <row r="46">
          <cell r="O46">
            <v>0</v>
          </cell>
          <cell r="Q46">
            <v>0</v>
          </cell>
        </row>
        <row r="47">
          <cell r="O47">
            <v>0</v>
          </cell>
          <cell r="Q47">
            <v>0</v>
          </cell>
        </row>
        <row r="48">
          <cell r="O48">
            <v>0</v>
          </cell>
          <cell r="Q48">
            <v>0</v>
          </cell>
        </row>
      </sheetData>
      <sheetData sheetId="11"/>
      <sheetData sheetId="12">
        <row r="8">
          <cell r="F8">
            <v>4</v>
          </cell>
        </row>
        <row r="12">
          <cell r="F12">
            <v>596.6</v>
          </cell>
        </row>
        <row r="17">
          <cell r="F17">
            <v>12.2</v>
          </cell>
        </row>
        <row r="21">
          <cell r="F21">
            <v>8.6</v>
          </cell>
        </row>
        <row r="25">
          <cell r="F25">
            <v>3.6</v>
          </cell>
        </row>
        <row r="29">
          <cell r="F29">
            <v>29</v>
          </cell>
        </row>
        <row r="33">
          <cell r="F33">
            <v>58</v>
          </cell>
        </row>
        <row r="44">
          <cell r="F44">
            <v>46.4</v>
          </cell>
        </row>
        <row r="50">
          <cell r="F50">
            <v>67</v>
          </cell>
        </row>
        <row r="110">
          <cell r="F110">
            <v>10</v>
          </cell>
        </row>
        <row r="116">
          <cell r="F116">
            <v>9</v>
          </cell>
        </row>
        <row r="125">
          <cell r="F125">
            <v>19</v>
          </cell>
        </row>
        <row r="129">
          <cell r="F129">
            <v>19</v>
          </cell>
        </row>
        <row r="135">
          <cell r="F135">
            <v>9</v>
          </cell>
        </row>
        <row r="141">
          <cell r="F141">
            <v>57</v>
          </cell>
        </row>
        <row r="152">
          <cell r="F152">
            <v>3.9</v>
          </cell>
        </row>
        <row r="156">
          <cell r="F156">
            <v>3.9</v>
          </cell>
        </row>
        <row r="183">
          <cell r="F183">
            <v>1033.2</v>
          </cell>
        </row>
        <row r="189">
          <cell r="F189">
            <v>60.7</v>
          </cell>
        </row>
        <row r="200">
          <cell r="F200">
            <v>453.3</v>
          </cell>
        </row>
        <row r="207">
          <cell r="F207">
            <v>60.7</v>
          </cell>
        </row>
        <row r="214">
          <cell r="F214">
            <v>0.9</v>
          </cell>
        </row>
        <row r="219">
          <cell r="F219">
            <v>5</v>
          </cell>
        </row>
        <row r="225">
          <cell r="F225">
            <v>6.5</v>
          </cell>
        </row>
        <row r="231">
          <cell r="F231">
            <v>18.600000000000001</v>
          </cell>
        </row>
        <row r="245">
          <cell r="F245">
            <v>419.3</v>
          </cell>
        </row>
        <row r="259">
          <cell r="F259">
            <v>419.3</v>
          </cell>
        </row>
        <row r="264">
          <cell r="F264">
            <v>73.400000000000006</v>
          </cell>
        </row>
        <row r="273">
          <cell r="F273">
            <v>37.700000000000003</v>
          </cell>
        </row>
        <row r="277">
          <cell r="F277">
            <v>-838.6</v>
          </cell>
        </row>
        <row r="282">
          <cell r="F282">
            <v>12</v>
          </cell>
        </row>
        <row r="286">
          <cell r="F286">
            <v>1.9</v>
          </cell>
        </row>
        <row r="290">
          <cell r="F290">
            <v>3.6</v>
          </cell>
        </row>
        <row r="297">
          <cell r="F297">
            <v>10.1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B8998-8E70-491F-B732-BCB4A3A6641C}">
  <sheetPr>
    <tabColor rgb="FF00B050"/>
  </sheetPr>
  <dimension ref="A1:V19"/>
  <sheetViews>
    <sheetView tabSelected="1" view="pageBreakPreview" zoomScaleNormal="100" zoomScaleSheetLayoutView="100" workbookViewId="0">
      <selection activeCell="A15" sqref="A15:N16"/>
    </sheetView>
  </sheetViews>
  <sheetFormatPr defaultRowHeight="16.5" x14ac:dyDescent="0.3"/>
  <cols>
    <col min="1" max="13" width="8.625" customWidth="1"/>
    <col min="14" max="14" width="5.625" customWidth="1"/>
    <col min="15" max="16" width="0.875" customWidth="1"/>
    <col min="17" max="20" width="0" hidden="1" customWidth="1"/>
  </cols>
  <sheetData>
    <row r="1" spans="1:22" s="1" customFormat="1" ht="9.9499999999999993" customHeight="1" x14ac:dyDescent="0.3"/>
    <row r="2" spans="1:22" s="2" customFormat="1" ht="24.95" customHeight="1" x14ac:dyDescent="0.3"/>
    <row r="3" spans="1:22" s="2" customFormat="1" ht="24.95" customHeight="1" x14ac:dyDescent="0.3"/>
    <row r="4" spans="1:22" s="2" customFormat="1" ht="65.099999999999994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3"/>
      <c r="O4" s="4"/>
      <c r="P4" s="4"/>
    </row>
    <row r="5" spans="1:22" s="2" customFormat="1" ht="30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22" s="2" customFormat="1" ht="30" customHeight="1" x14ac:dyDescent="0.3">
      <c r="A6" s="56" t="str">
        <f>"공사명 : "&amp;R6</f>
        <v>공사명 : 창의융합 SPACE 구축사업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7"/>
      <c r="O6" s="8"/>
      <c r="P6" s="9"/>
      <c r="Q6" s="10"/>
      <c r="R6" s="10" t="s">
        <v>1</v>
      </c>
      <c r="S6" s="10"/>
      <c r="T6" s="10"/>
      <c r="U6" s="10"/>
      <c r="V6" s="11"/>
    </row>
    <row r="7" spans="1:22" s="2" customFormat="1" ht="30" customHeight="1" x14ac:dyDescent="0.3">
      <c r="A7" s="56" t="str">
        <f>S7</f>
        <v>(건축공사)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7"/>
      <c r="O7" s="8"/>
      <c r="P7" s="9"/>
      <c r="Q7" s="10"/>
      <c r="R7" s="10" t="s">
        <v>2</v>
      </c>
      <c r="S7" s="10" t="str">
        <f>"("&amp;R7&amp;"공사)"</f>
        <v>(건축공사)</v>
      </c>
      <c r="T7" s="10"/>
      <c r="U7" s="10"/>
      <c r="V7" s="11"/>
    </row>
    <row r="8" spans="1:22" s="2" customFormat="1" ht="24.95" customHeigh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O8" s="8"/>
      <c r="P8" s="9"/>
    </row>
    <row r="9" spans="1:22" s="2" customFormat="1" ht="24.95" customHeigh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O9" s="8"/>
      <c r="P9" s="9"/>
    </row>
    <row r="10" spans="1:22" s="2" customFormat="1" ht="24.9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O10" s="8"/>
      <c r="P10" s="9"/>
    </row>
    <row r="11" spans="1:22" s="2" customFormat="1" ht="24.95" customHeight="1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O11" s="8"/>
      <c r="P11" s="9"/>
    </row>
    <row r="12" spans="1:22" s="2" customFormat="1" ht="24.95" customHeight="1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O12" s="8"/>
      <c r="P12" s="9"/>
    </row>
    <row r="13" spans="1:22" s="2" customFormat="1" ht="24.95" customHeigh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O13" s="8"/>
      <c r="P13" s="9"/>
    </row>
    <row r="14" spans="1:22" s="2" customFormat="1" ht="24.95" customHeigh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O14" s="8"/>
      <c r="P14" s="9"/>
    </row>
    <row r="15" spans="1:22" s="2" customFormat="1" ht="24.95" customHeight="1" x14ac:dyDescent="0.3">
      <c r="A15" s="57" t="s">
        <v>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8"/>
      <c r="P15" s="9"/>
    </row>
    <row r="16" spans="1:22" s="2" customFormat="1" ht="24.95" customHeight="1" x14ac:dyDescent="0.3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8"/>
      <c r="P16" s="9"/>
    </row>
    <row r="17" s="2" customFormat="1" ht="24.95" customHeight="1" x14ac:dyDescent="0.3"/>
    <row r="18" s="2" customFormat="1" ht="24.95" customHeight="1" x14ac:dyDescent="0.3"/>
    <row r="19" s="1" customFormat="1" ht="9.9499999999999993" customHeight="1" x14ac:dyDescent="0.3"/>
  </sheetData>
  <mergeCells count="4">
    <mergeCell ref="A4:M4"/>
    <mergeCell ref="A6:M6"/>
    <mergeCell ref="A7:M7"/>
    <mergeCell ref="A15:N16"/>
  </mergeCells>
  <phoneticPr fontId="2" type="noConversion"/>
  <printOptions verticalCentered="1"/>
  <pageMargins left="1.1811023622047245" right="0.59055118110236227" top="0.78740157480314965" bottom="0.78740157480314965" header="0.59055118110236227" footer="0.59055118110236227"/>
  <pageSetup paperSize="9" scale="95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9207D-C887-4107-A533-689FF1ED2606}">
  <sheetPr>
    <tabColor rgb="FFC00000"/>
  </sheetPr>
  <dimension ref="A1:N37"/>
  <sheetViews>
    <sheetView view="pageBreakPreview" zoomScaleSheetLayoutView="100" workbookViewId="0">
      <pane xSplit="3" ySplit="3" topLeftCell="D4" activePane="bottomRight" state="frozen"/>
      <selection activeCell="Q11" sqref="Q11"/>
      <selection pane="topRight" activeCell="Q11" sqref="Q11"/>
      <selection pane="bottomLeft" activeCell="Q11" sqref="Q11"/>
      <selection pane="bottomRight" activeCell="D23" sqref="D23"/>
    </sheetView>
  </sheetViews>
  <sheetFormatPr defaultRowHeight="13.5" x14ac:dyDescent="0.15"/>
  <cols>
    <col min="1" max="2" width="5.625" style="13" customWidth="1"/>
    <col min="3" max="5" width="36.625" style="13" customWidth="1"/>
    <col min="6" max="6" width="26.125" style="13" customWidth="1"/>
    <col min="7" max="7" width="4.375" style="13" customWidth="1"/>
    <col min="8" max="8" width="12.625" style="14" customWidth="1"/>
    <col min="9" max="9" width="15" style="14" bestFit="1" customWidth="1"/>
    <col min="10" max="10" width="13.875" style="13" bestFit="1" customWidth="1"/>
    <col min="11" max="11" width="9" style="13"/>
    <col min="12" max="12" width="14.625" style="13" customWidth="1"/>
    <col min="13" max="255" width="9" style="13"/>
    <col min="256" max="257" width="6.25" style="13" customWidth="1"/>
    <col min="258" max="258" width="30.75" style="13" customWidth="1"/>
    <col min="259" max="259" width="24.875" style="13" customWidth="1"/>
    <col min="260" max="260" width="32.25" style="13" customWidth="1"/>
    <col min="261" max="261" width="27.5" style="13" customWidth="1"/>
    <col min="262" max="262" width="4.375" style="13" customWidth="1"/>
    <col min="263" max="263" width="9.375" style="13" customWidth="1"/>
    <col min="264" max="264" width="15" style="13" bestFit="1" customWidth="1"/>
    <col min="265" max="265" width="13.875" style="13" bestFit="1" customWidth="1"/>
    <col min="266" max="266" width="13" style="13" bestFit="1" customWidth="1"/>
    <col min="267" max="511" width="9" style="13"/>
    <col min="512" max="513" width="6.25" style="13" customWidth="1"/>
    <col min="514" max="514" width="30.75" style="13" customWidth="1"/>
    <col min="515" max="515" width="24.875" style="13" customWidth="1"/>
    <col min="516" max="516" width="32.25" style="13" customWidth="1"/>
    <col min="517" max="517" width="27.5" style="13" customWidth="1"/>
    <col min="518" max="518" width="4.375" style="13" customWidth="1"/>
    <col min="519" max="519" width="9.375" style="13" customWidth="1"/>
    <col min="520" max="520" width="15" style="13" bestFit="1" customWidth="1"/>
    <col min="521" max="521" width="13.875" style="13" bestFit="1" customWidth="1"/>
    <col min="522" max="522" width="13" style="13" bestFit="1" customWidth="1"/>
    <col min="523" max="767" width="9" style="13"/>
    <col min="768" max="769" width="6.25" style="13" customWidth="1"/>
    <col min="770" max="770" width="30.75" style="13" customWidth="1"/>
    <col min="771" max="771" width="24.875" style="13" customWidth="1"/>
    <col min="772" max="772" width="32.25" style="13" customWidth="1"/>
    <col min="773" max="773" width="27.5" style="13" customWidth="1"/>
    <col min="774" max="774" width="4.375" style="13" customWidth="1"/>
    <col min="775" max="775" width="9.375" style="13" customWidth="1"/>
    <col min="776" max="776" width="15" style="13" bestFit="1" customWidth="1"/>
    <col min="777" max="777" width="13.875" style="13" bestFit="1" customWidth="1"/>
    <col min="778" max="778" width="13" style="13" bestFit="1" customWidth="1"/>
    <col min="779" max="1023" width="9" style="13"/>
    <col min="1024" max="1025" width="6.25" style="13" customWidth="1"/>
    <col min="1026" max="1026" width="30.75" style="13" customWidth="1"/>
    <col min="1027" max="1027" width="24.875" style="13" customWidth="1"/>
    <col min="1028" max="1028" width="32.25" style="13" customWidth="1"/>
    <col min="1029" max="1029" width="27.5" style="13" customWidth="1"/>
    <col min="1030" max="1030" width="4.375" style="13" customWidth="1"/>
    <col min="1031" max="1031" width="9.375" style="13" customWidth="1"/>
    <col min="1032" max="1032" width="15" style="13" bestFit="1" customWidth="1"/>
    <col min="1033" max="1033" width="13.875" style="13" bestFit="1" customWidth="1"/>
    <col min="1034" max="1034" width="13" style="13" bestFit="1" customWidth="1"/>
    <col min="1035" max="1279" width="9" style="13"/>
    <col min="1280" max="1281" width="6.25" style="13" customWidth="1"/>
    <col min="1282" max="1282" width="30.75" style="13" customWidth="1"/>
    <col min="1283" max="1283" width="24.875" style="13" customWidth="1"/>
    <col min="1284" max="1284" width="32.25" style="13" customWidth="1"/>
    <col min="1285" max="1285" width="27.5" style="13" customWidth="1"/>
    <col min="1286" max="1286" width="4.375" style="13" customWidth="1"/>
    <col min="1287" max="1287" width="9.375" style="13" customWidth="1"/>
    <col min="1288" max="1288" width="15" style="13" bestFit="1" customWidth="1"/>
    <col min="1289" max="1289" width="13.875" style="13" bestFit="1" customWidth="1"/>
    <col min="1290" max="1290" width="13" style="13" bestFit="1" customWidth="1"/>
    <col min="1291" max="1535" width="9" style="13"/>
    <col min="1536" max="1537" width="6.25" style="13" customWidth="1"/>
    <col min="1538" max="1538" width="30.75" style="13" customWidth="1"/>
    <col min="1539" max="1539" width="24.875" style="13" customWidth="1"/>
    <col min="1540" max="1540" width="32.25" style="13" customWidth="1"/>
    <col min="1541" max="1541" width="27.5" style="13" customWidth="1"/>
    <col min="1542" max="1542" width="4.375" style="13" customWidth="1"/>
    <col min="1543" max="1543" width="9.375" style="13" customWidth="1"/>
    <col min="1544" max="1544" width="15" style="13" bestFit="1" customWidth="1"/>
    <col min="1545" max="1545" width="13.875" style="13" bestFit="1" customWidth="1"/>
    <col min="1546" max="1546" width="13" style="13" bestFit="1" customWidth="1"/>
    <col min="1547" max="1791" width="9" style="13"/>
    <col min="1792" max="1793" width="6.25" style="13" customWidth="1"/>
    <col min="1794" max="1794" width="30.75" style="13" customWidth="1"/>
    <col min="1795" max="1795" width="24.875" style="13" customWidth="1"/>
    <col min="1796" max="1796" width="32.25" style="13" customWidth="1"/>
    <col min="1797" max="1797" width="27.5" style="13" customWidth="1"/>
    <col min="1798" max="1798" width="4.375" style="13" customWidth="1"/>
    <col min="1799" max="1799" width="9.375" style="13" customWidth="1"/>
    <col min="1800" max="1800" width="15" style="13" bestFit="1" customWidth="1"/>
    <col min="1801" max="1801" width="13.875" style="13" bestFit="1" customWidth="1"/>
    <col min="1802" max="1802" width="13" style="13" bestFit="1" customWidth="1"/>
    <col min="1803" max="2047" width="9" style="13"/>
    <col min="2048" max="2049" width="6.25" style="13" customWidth="1"/>
    <col min="2050" max="2050" width="30.75" style="13" customWidth="1"/>
    <col min="2051" max="2051" width="24.875" style="13" customWidth="1"/>
    <col min="2052" max="2052" width="32.25" style="13" customWidth="1"/>
    <col min="2053" max="2053" width="27.5" style="13" customWidth="1"/>
    <col min="2054" max="2054" width="4.375" style="13" customWidth="1"/>
    <col min="2055" max="2055" width="9.375" style="13" customWidth="1"/>
    <col min="2056" max="2056" width="15" style="13" bestFit="1" customWidth="1"/>
    <col min="2057" max="2057" width="13.875" style="13" bestFit="1" customWidth="1"/>
    <col min="2058" max="2058" width="13" style="13" bestFit="1" customWidth="1"/>
    <col min="2059" max="2303" width="9" style="13"/>
    <col min="2304" max="2305" width="6.25" style="13" customWidth="1"/>
    <col min="2306" max="2306" width="30.75" style="13" customWidth="1"/>
    <col min="2307" max="2307" width="24.875" style="13" customWidth="1"/>
    <col min="2308" max="2308" width="32.25" style="13" customWidth="1"/>
    <col min="2309" max="2309" width="27.5" style="13" customWidth="1"/>
    <col min="2310" max="2310" width="4.375" style="13" customWidth="1"/>
    <col min="2311" max="2311" width="9.375" style="13" customWidth="1"/>
    <col min="2312" max="2312" width="15" style="13" bestFit="1" customWidth="1"/>
    <col min="2313" max="2313" width="13.875" style="13" bestFit="1" customWidth="1"/>
    <col min="2314" max="2314" width="13" style="13" bestFit="1" customWidth="1"/>
    <col min="2315" max="2559" width="9" style="13"/>
    <col min="2560" max="2561" width="6.25" style="13" customWidth="1"/>
    <col min="2562" max="2562" width="30.75" style="13" customWidth="1"/>
    <col min="2563" max="2563" width="24.875" style="13" customWidth="1"/>
    <col min="2564" max="2564" width="32.25" style="13" customWidth="1"/>
    <col min="2565" max="2565" width="27.5" style="13" customWidth="1"/>
    <col min="2566" max="2566" width="4.375" style="13" customWidth="1"/>
    <col min="2567" max="2567" width="9.375" style="13" customWidth="1"/>
    <col min="2568" max="2568" width="15" style="13" bestFit="1" customWidth="1"/>
    <col min="2569" max="2569" width="13.875" style="13" bestFit="1" customWidth="1"/>
    <col min="2570" max="2570" width="13" style="13" bestFit="1" customWidth="1"/>
    <col min="2571" max="2815" width="9" style="13"/>
    <col min="2816" max="2817" width="6.25" style="13" customWidth="1"/>
    <col min="2818" max="2818" width="30.75" style="13" customWidth="1"/>
    <col min="2819" max="2819" width="24.875" style="13" customWidth="1"/>
    <col min="2820" max="2820" width="32.25" style="13" customWidth="1"/>
    <col min="2821" max="2821" width="27.5" style="13" customWidth="1"/>
    <col min="2822" max="2822" width="4.375" style="13" customWidth="1"/>
    <col min="2823" max="2823" width="9.375" style="13" customWidth="1"/>
    <col min="2824" max="2824" width="15" style="13" bestFit="1" customWidth="1"/>
    <col min="2825" max="2825" width="13.875" style="13" bestFit="1" customWidth="1"/>
    <col min="2826" max="2826" width="13" style="13" bestFit="1" customWidth="1"/>
    <col min="2827" max="3071" width="9" style="13"/>
    <col min="3072" max="3073" width="6.25" style="13" customWidth="1"/>
    <col min="3074" max="3074" width="30.75" style="13" customWidth="1"/>
    <col min="3075" max="3075" width="24.875" style="13" customWidth="1"/>
    <col min="3076" max="3076" width="32.25" style="13" customWidth="1"/>
    <col min="3077" max="3077" width="27.5" style="13" customWidth="1"/>
    <col min="3078" max="3078" width="4.375" style="13" customWidth="1"/>
    <col min="3079" max="3079" width="9.375" style="13" customWidth="1"/>
    <col min="3080" max="3080" width="15" style="13" bestFit="1" customWidth="1"/>
    <col min="3081" max="3081" width="13.875" style="13" bestFit="1" customWidth="1"/>
    <col min="3082" max="3082" width="13" style="13" bestFit="1" customWidth="1"/>
    <col min="3083" max="3327" width="9" style="13"/>
    <col min="3328" max="3329" width="6.25" style="13" customWidth="1"/>
    <col min="3330" max="3330" width="30.75" style="13" customWidth="1"/>
    <col min="3331" max="3331" width="24.875" style="13" customWidth="1"/>
    <col min="3332" max="3332" width="32.25" style="13" customWidth="1"/>
    <col min="3333" max="3333" width="27.5" style="13" customWidth="1"/>
    <col min="3334" max="3334" width="4.375" style="13" customWidth="1"/>
    <col min="3335" max="3335" width="9.375" style="13" customWidth="1"/>
    <col min="3336" max="3336" width="15" style="13" bestFit="1" customWidth="1"/>
    <col min="3337" max="3337" width="13.875" style="13" bestFit="1" customWidth="1"/>
    <col min="3338" max="3338" width="13" style="13" bestFit="1" customWidth="1"/>
    <col min="3339" max="3583" width="9" style="13"/>
    <col min="3584" max="3585" width="6.25" style="13" customWidth="1"/>
    <col min="3586" max="3586" width="30.75" style="13" customWidth="1"/>
    <col min="3587" max="3587" width="24.875" style="13" customWidth="1"/>
    <col min="3588" max="3588" width="32.25" style="13" customWidth="1"/>
    <col min="3589" max="3589" width="27.5" style="13" customWidth="1"/>
    <col min="3590" max="3590" width="4.375" style="13" customWidth="1"/>
    <col min="3591" max="3591" width="9.375" style="13" customWidth="1"/>
    <col min="3592" max="3592" width="15" style="13" bestFit="1" customWidth="1"/>
    <col min="3593" max="3593" width="13.875" style="13" bestFit="1" customWidth="1"/>
    <col min="3594" max="3594" width="13" style="13" bestFit="1" customWidth="1"/>
    <col min="3595" max="3839" width="9" style="13"/>
    <col min="3840" max="3841" width="6.25" style="13" customWidth="1"/>
    <col min="3842" max="3842" width="30.75" style="13" customWidth="1"/>
    <col min="3843" max="3843" width="24.875" style="13" customWidth="1"/>
    <col min="3844" max="3844" width="32.25" style="13" customWidth="1"/>
    <col min="3845" max="3845" width="27.5" style="13" customWidth="1"/>
    <col min="3846" max="3846" width="4.375" style="13" customWidth="1"/>
    <col min="3847" max="3847" width="9.375" style="13" customWidth="1"/>
    <col min="3848" max="3848" width="15" style="13" bestFit="1" customWidth="1"/>
    <col min="3849" max="3849" width="13.875" style="13" bestFit="1" customWidth="1"/>
    <col min="3850" max="3850" width="13" style="13" bestFit="1" customWidth="1"/>
    <col min="3851" max="4095" width="9" style="13"/>
    <col min="4096" max="4097" width="6.25" style="13" customWidth="1"/>
    <col min="4098" max="4098" width="30.75" style="13" customWidth="1"/>
    <col min="4099" max="4099" width="24.875" style="13" customWidth="1"/>
    <col min="4100" max="4100" width="32.25" style="13" customWidth="1"/>
    <col min="4101" max="4101" width="27.5" style="13" customWidth="1"/>
    <col min="4102" max="4102" width="4.375" style="13" customWidth="1"/>
    <col min="4103" max="4103" width="9.375" style="13" customWidth="1"/>
    <col min="4104" max="4104" width="15" style="13" bestFit="1" customWidth="1"/>
    <col min="4105" max="4105" width="13.875" style="13" bestFit="1" customWidth="1"/>
    <col min="4106" max="4106" width="13" style="13" bestFit="1" customWidth="1"/>
    <col min="4107" max="4351" width="9" style="13"/>
    <col min="4352" max="4353" width="6.25" style="13" customWidth="1"/>
    <col min="4354" max="4354" width="30.75" style="13" customWidth="1"/>
    <col min="4355" max="4355" width="24.875" style="13" customWidth="1"/>
    <col min="4356" max="4356" width="32.25" style="13" customWidth="1"/>
    <col min="4357" max="4357" width="27.5" style="13" customWidth="1"/>
    <col min="4358" max="4358" width="4.375" style="13" customWidth="1"/>
    <col min="4359" max="4359" width="9.375" style="13" customWidth="1"/>
    <col min="4360" max="4360" width="15" style="13" bestFit="1" customWidth="1"/>
    <col min="4361" max="4361" width="13.875" style="13" bestFit="1" customWidth="1"/>
    <col min="4362" max="4362" width="13" style="13" bestFit="1" customWidth="1"/>
    <col min="4363" max="4607" width="9" style="13"/>
    <col min="4608" max="4609" width="6.25" style="13" customWidth="1"/>
    <col min="4610" max="4610" width="30.75" style="13" customWidth="1"/>
    <col min="4611" max="4611" width="24.875" style="13" customWidth="1"/>
    <col min="4612" max="4612" width="32.25" style="13" customWidth="1"/>
    <col min="4613" max="4613" width="27.5" style="13" customWidth="1"/>
    <col min="4614" max="4614" width="4.375" style="13" customWidth="1"/>
    <col min="4615" max="4615" width="9.375" style="13" customWidth="1"/>
    <col min="4616" max="4616" width="15" style="13" bestFit="1" customWidth="1"/>
    <col min="4617" max="4617" width="13.875" style="13" bestFit="1" customWidth="1"/>
    <col min="4618" max="4618" width="13" style="13" bestFit="1" customWidth="1"/>
    <col min="4619" max="4863" width="9" style="13"/>
    <col min="4864" max="4865" width="6.25" style="13" customWidth="1"/>
    <col min="4866" max="4866" width="30.75" style="13" customWidth="1"/>
    <col min="4867" max="4867" width="24.875" style="13" customWidth="1"/>
    <col min="4868" max="4868" width="32.25" style="13" customWidth="1"/>
    <col min="4869" max="4869" width="27.5" style="13" customWidth="1"/>
    <col min="4870" max="4870" width="4.375" style="13" customWidth="1"/>
    <col min="4871" max="4871" width="9.375" style="13" customWidth="1"/>
    <col min="4872" max="4872" width="15" style="13" bestFit="1" customWidth="1"/>
    <col min="4873" max="4873" width="13.875" style="13" bestFit="1" customWidth="1"/>
    <col min="4874" max="4874" width="13" style="13" bestFit="1" customWidth="1"/>
    <col min="4875" max="5119" width="9" style="13"/>
    <col min="5120" max="5121" width="6.25" style="13" customWidth="1"/>
    <col min="5122" max="5122" width="30.75" style="13" customWidth="1"/>
    <col min="5123" max="5123" width="24.875" style="13" customWidth="1"/>
    <col min="5124" max="5124" width="32.25" style="13" customWidth="1"/>
    <col min="5125" max="5125" width="27.5" style="13" customWidth="1"/>
    <col min="5126" max="5126" width="4.375" style="13" customWidth="1"/>
    <col min="5127" max="5127" width="9.375" style="13" customWidth="1"/>
    <col min="5128" max="5128" width="15" style="13" bestFit="1" customWidth="1"/>
    <col min="5129" max="5129" width="13.875" style="13" bestFit="1" customWidth="1"/>
    <col min="5130" max="5130" width="13" style="13" bestFit="1" customWidth="1"/>
    <col min="5131" max="5375" width="9" style="13"/>
    <col min="5376" max="5377" width="6.25" style="13" customWidth="1"/>
    <col min="5378" max="5378" width="30.75" style="13" customWidth="1"/>
    <col min="5379" max="5379" width="24.875" style="13" customWidth="1"/>
    <col min="5380" max="5380" width="32.25" style="13" customWidth="1"/>
    <col min="5381" max="5381" width="27.5" style="13" customWidth="1"/>
    <col min="5382" max="5382" width="4.375" style="13" customWidth="1"/>
    <col min="5383" max="5383" width="9.375" style="13" customWidth="1"/>
    <col min="5384" max="5384" width="15" style="13" bestFit="1" customWidth="1"/>
    <col min="5385" max="5385" width="13.875" style="13" bestFit="1" customWidth="1"/>
    <col min="5386" max="5386" width="13" style="13" bestFit="1" customWidth="1"/>
    <col min="5387" max="5631" width="9" style="13"/>
    <col min="5632" max="5633" width="6.25" style="13" customWidth="1"/>
    <col min="5634" max="5634" width="30.75" style="13" customWidth="1"/>
    <col min="5635" max="5635" width="24.875" style="13" customWidth="1"/>
    <col min="5636" max="5636" width="32.25" style="13" customWidth="1"/>
    <col min="5637" max="5637" width="27.5" style="13" customWidth="1"/>
    <col min="5638" max="5638" width="4.375" style="13" customWidth="1"/>
    <col min="5639" max="5639" width="9.375" style="13" customWidth="1"/>
    <col min="5640" max="5640" width="15" style="13" bestFit="1" customWidth="1"/>
    <col min="5641" max="5641" width="13.875" style="13" bestFit="1" customWidth="1"/>
    <col min="5642" max="5642" width="13" style="13" bestFit="1" customWidth="1"/>
    <col min="5643" max="5887" width="9" style="13"/>
    <col min="5888" max="5889" width="6.25" style="13" customWidth="1"/>
    <col min="5890" max="5890" width="30.75" style="13" customWidth="1"/>
    <col min="5891" max="5891" width="24.875" style="13" customWidth="1"/>
    <col min="5892" max="5892" width="32.25" style="13" customWidth="1"/>
    <col min="5893" max="5893" width="27.5" style="13" customWidth="1"/>
    <col min="5894" max="5894" width="4.375" style="13" customWidth="1"/>
    <col min="5895" max="5895" width="9.375" style="13" customWidth="1"/>
    <col min="5896" max="5896" width="15" style="13" bestFit="1" customWidth="1"/>
    <col min="5897" max="5897" width="13.875" style="13" bestFit="1" customWidth="1"/>
    <col min="5898" max="5898" width="13" style="13" bestFit="1" customWidth="1"/>
    <col min="5899" max="6143" width="9" style="13"/>
    <col min="6144" max="6145" width="6.25" style="13" customWidth="1"/>
    <col min="6146" max="6146" width="30.75" style="13" customWidth="1"/>
    <col min="6147" max="6147" width="24.875" style="13" customWidth="1"/>
    <col min="6148" max="6148" width="32.25" style="13" customWidth="1"/>
    <col min="6149" max="6149" width="27.5" style="13" customWidth="1"/>
    <col min="6150" max="6150" width="4.375" style="13" customWidth="1"/>
    <col min="6151" max="6151" width="9.375" style="13" customWidth="1"/>
    <col min="6152" max="6152" width="15" style="13" bestFit="1" customWidth="1"/>
    <col min="6153" max="6153" width="13.875" style="13" bestFit="1" customWidth="1"/>
    <col min="6154" max="6154" width="13" style="13" bestFit="1" customWidth="1"/>
    <col min="6155" max="6399" width="9" style="13"/>
    <col min="6400" max="6401" width="6.25" style="13" customWidth="1"/>
    <col min="6402" max="6402" width="30.75" style="13" customWidth="1"/>
    <col min="6403" max="6403" width="24.875" style="13" customWidth="1"/>
    <col min="6404" max="6404" width="32.25" style="13" customWidth="1"/>
    <col min="6405" max="6405" width="27.5" style="13" customWidth="1"/>
    <col min="6406" max="6406" width="4.375" style="13" customWidth="1"/>
    <col min="6407" max="6407" width="9.375" style="13" customWidth="1"/>
    <col min="6408" max="6408" width="15" style="13" bestFit="1" customWidth="1"/>
    <col min="6409" max="6409" width="13.875" style="13" bestFit="1" customWidth="1"/>
    <col min="6410" max="6410" width="13" style="13" bestFit="1" customWidth="1"/>
    <col min="6411" max="6655" width="9" style="13"/>
    <col min="6656" max="6657" width="6.25" style="13" customWidth="1"/>
    <col min="6658" max="6658" width="30.75" style="13" customWidth="1"/>
    <col min="6659" max="6659" width="24.875" style="13" customWidth="1"/>
    <col min="6660" max="6660" width="32.25" style="13" customWidth="1"/>
    <col min="6661" max="6661" width="27.5" style="13" customWidth="1"/>
    <col min="6662" max="6662" width="4.375" style="13" customWidth="1"/>
    <col min="6663" max="6663" width="9.375" style="13" customWidth="1"/>
    <col min="6664" max="6664" width="15" style="13" bestFit="1" customWidth="1"/>
    <col min="6665" max="6665" width="13.875" style="13" bestFit="1" customWidth="1"/>
    <col min="6666" max="6666" width="13" style="13" bestFit="1" customWidth="1"/>
    <col min="6667" max="6911" width="9" style="13"/>
    <col min="6912" max="6913" width="6.25" style="13" customWidth="1"/>
    <col min="6914" max="6914" width="30.75" style="13" customWidth="1"/>
    <col min="6915" max="6915" width="24.875" style="13" customWidth="1"/>
    <col min="6916" max="6916" width="32.25" style="13" customWidth="1"/>
    <col min="6917" max="6917" width="27.5" style="13" customWidth="1"/>
    <col min="6918" max="6918" width="4.375" style="13" customWidth="1"/>
    <col min="6919" max="6919" width="9.375" style="13" customWidth="1"/>
    <col min="6920" max="6920" width="15" style="13" bestFit="1" customWidth="1"/>
    <col min="6921" max="6921" width="13.875" style="13" bestFit="1" customWidth="1"/>
    <col min="6922" max="6922" width="13" style="13" bestFit="1" customWidth="1"/>
    <col min="6923" max="7167" width="9" style="13"/>
    <col min="7168" max="7169" width="6.25" style="13" customWidth="1"/>
    <col min="7170" max="7170" width="30.75" style="13" customWidth="1"/>
    <col min="7171" max="7171" width="24.875" style="13" customWidth="1"/>
    <col min="7172" max="7172" width="32.25" style="13" customWidth="1"/>
    <col min="7173" max="7173" width="27.5" style="13" customWidth="1"/>
    <col min="7174" max="7174" width="4.375" style="13" customWidth="1"/>
    <col min="7175" max="7175" width="9.375" style="13" customWidth="1"/>
    <col min="7176" max="7176" width="15" style="13" bestFit="1" customWidth="1"/>
    <col min="7177" max="7177" width="13.875" style="13" bestFit="1" customWidth="1"/>
    <col min="7178" max="7178" width="13" style="13" bestFit="1" customWidth="1"/>
    <col min="7179" max="7423" width="9" style="13"/>
    <col min="7424" max="7425" width="6.25" style="13" customWidth="1"/>
    <col min="7426" max="7426" width="30.75" style="13" customWidth="1"/>
    <col min="7427" max="7427" width="24.875" style="13" customWidth="1"/>
    <col min="7428" max="7428" width="32.25" style="13" customWidth="1"/>
    <col min="7429" max="7429" width="27.5" style="13" customWidth="1"/>
    <col min="7430" max="7430" width="4.375" style="13" customWidth="1"/>
    <col min="7431" max="7431" width="9.375" style="13" customWidth="1"/>
    <col min="7432" max="7432" width="15" style="13" bestFit="1" customWidth="1"/>
    <col min="7433" max="7433" width="13.875" style="13" bestFit="1" customWidth="1"/>
    <col min="7434" max="7434" width="13" style="13" bestFit="1" customWidth="1"/>
    <col min="7435" max="7679" width="9" style="13"/>
    <col min="7680" max="7681" width="6.25" style="13" customWidth="1"/>
    <col min="7682" max="7682" width="30.75" style="13" customWidth="1"/>
    <col min="7683" max="7683" width="24.875" style="13" customWidth="1"/>
    <col min="7684" max="7684" width="32.25" style="13" customWidth="1"/>
    <col min="7685" max="7685" width="27.5" style="13" customWidth="1"/>
    <col min="7686" max="7686" width="4.375" style="13" customWidth="1"/>
    <col min="7687" max="7687" width="9.375" style="13" customWidth="1"/>
    <col min="7688" max="7688" width="15" style="13" bestFit="1" customWidth="1"/>
    <col min="7689" max="7689" width="13.875" style="13" bestFit="1" customWidth="1"/>
    <col min="7690" max="7690" width="13" style="13" bestFit="1" customWidth="1"/>
    <col min="7691" max="7935" width="9" style="13"/>
    <col min="7936" max="7937" width="6.25" style="13" customWidth="1"/>
    <col min="7938" max="7938" width="30.75" style="13" customWidth="1"/>
    <col min="7939" max="7939" width="24.875" style="13" customWidth="1"/>
    <col min="7940" max="7940" width="32.25" style="13" customWidth="1"/>
    <col min="7941" max="7941" width="27.5" style="13" customWidth="1"/>
    <col min="7942" max="7942" width="4.375" style="13" customWidth="1"/>
    <col min="7943" max="7943" width="9.375" style="13" customWidth="1"/>
    <col min="7944" max="7944" width="15" style="13" bestFit="1" customWidth="1"/>
    <col min="7945" max="7945" width="13.875" style="13" bestFit="1" customWidth="1"/>
    <col min="7946" max="7946" width="13" style="13" bestFit="1" customWidth="1"/>
    <col min="7947" max="8191" width="9" style="13"/>
    <col min="8192" max="8193" width="6.25" style="13" customWidth="1"/>
    <col min="8194" max="8194" width="30.75" style="13" customWidth="1"/>
    <col min="8195" max="8195" width="24.875" style="13" customWidth="1"/>
    <col min="8196" max="8196" width="32.25" style="13" customWidth="1"/>
    <col min="8197" max="8197" width="27.5" style="13" customWidth="1"/>
    <col min="8198" max="8198" width="4.375" style="13" customWidth="1"/>
    <col min="8199" max="8199" width="9.375" style="13" customWidth="1"/>
    <col min="8200" max="8200" width="15" style="13" bestFit="1" customWidth="1"/>
    <col min="8201" max="8201" width="13.875" style="13" bestFit="1" customWidth="1"/>
    <col min="8202" max="8202" width="13" style="13" bestFit="1" customWidth="1"/>
    <col min="8203" max="8447" width="9" style="13"/>
    <col min="8448" max="8449" width="6.25" style="13" customWidth="1"/>
    <col min="8450" max="8450" width="30.75" style="13" customWidth="1"/>
    <col min="8451" max="8451" width="24.875" style="13" customWidth="1"/>
    <col min="8452" max="8452" width="32.25" style="13" customWidth="1"/>
    <col min="8453" max="8453" width="27.5" style="13" customWidth="1"/>
    <col min="8454" max="8454" width="4.375" style="13" customWidth="1"/>
    <col min="8455" max="8455" width="9.375" style="13" customWidth="1"/>
    <col min="8456" max="8456" width="15" style="13" bestFit="1" customWidth="1"/>
    <col min="8457" max="8457" width="13.875" style="13" bestFit="1" customWidth="1"/>
    <col min="8458" max="8458" width="13" style="13" bestFit="1" customWidth="1"/>
    <col min="8459" max="8703" width="9" style="13"/>
    <col min="8704" max="8705" width="6.25" style="13" customWidth="1"/>
    <col min="8706" max="8706" width="30.75" style="13" customWidth="1"/>
    <col min="8707" max="8707" width="24.875" style="13" customWidth="1"/>
    <col min="8708" max="8708" width="32.25" style="13" customWidth="1"/>
    <col min="8709" max="8709" width="27.5" style="13" customWidth="1"/>
    <col min="8710" max="8710" width="4.375" style="13" customWidth="1"/>
    <col min="8711" max="8711" width="9.375" style="13" customWidth="1"/>
    <col min="8712" max="8712" width="15" style="13" bestFit="1" customWidth="1"/>
    <col min="8713" max="8713" width="13.875" style="13" bestFit="1" customWidth="1"/>
    <col min="8714" max="8714" width="13" style="13" bestFit="1" customWidth="1"/>
    <col min="8715" max="8959" width="9" style="13"/>
    <col min="8960" max="8961" width="6.25" style="13" customWidth="1"/>
    <col min="8962" max="8962" width="30.75" style="13" customWidth="1"/>
    <col min="8963" max="8963" width="24.875" style="13" customWidth="1"/>
    <col min="8964" max="8964" width="32.25" style="13" customWidth="1"/>
    <col min="8965" max="8965" width="27.5" style="13" customWidth="1"/>
    <col min="8966" max="8966" width="4.375" style="13" customWidth="1"/>
    <col min="8967" max="8967" width="9.375" style="13" customWidth="1"/>
    <col min="8968" max="8968" width="15" style="13" bestFit="1" customWidth="1"/>
    <col min="8969" max="8969" width="13.875" style="13" bestFit="1" customWidth="1"/>
    <col min="8970" max="8970" width="13" style="13" bestFit="1" customWidth="1"/>
    <col min="8971" max="9215" width="9" style="13"/>
    <col min="9216" max="9217" width="6.25" style="13" customWidth="1"/>
    <col min="9218" max="9218" width="30.75" style="13" customWidth="1"/>
    <col min="9219" max="9219" width="24.875" style="13" customWidth="1"/>
    <col min="9220" max="9220" width="32.25" style="13" customWidth="1"/>
    <col min="9221" max="9221" width="27.5" style="13" customWidth="1"/>
    <col min="9222" max="9222" width="4.375" style="13" customWidth="1"/>
    <col min="9223" max="9223" width="9.375" style="13" customWidth="1"/>
    <col min="9224" max="9224" width="15" style="13" bestFit="1" customWidth="1"/>
    <col min="9225" max="9225" width="13.875" style="13" bestFit="1" customWidth="1"/>
    <col min="9226" max="9226" width="13" style="13" bestFit="1" customWidth="1"/>
    <col min="9227" max="9471" width="9" style="13"/>
    <col min="9472" max="9473" width="6.25" style="13" customWidth="1"/>
    <col min="9474" max="9474" width="30.75" style="13" customWidth="1"/>
    <col min="9475" max="9475" width="24.875" style="13" customWidth="1"/>
    <col min="9476" max="9476" width="32.25" style="13" customWidth="1"/>
    <col min="9477" max="9477" width="27.5" style="13" customWidth="1"/>
    <col min="9478" max="9478" width="4.375" style="13" customWidth="1"/>
    <col min="9479" max="9479" width="9.375" style="13" customWidth="1"/>
    <col min="9480" max="9480" width="15" style="13" bestFit="1" customWidth="1"/>
    <col min="9481" max="9481" width="13.875" style="13" bestFit="1" customWidth="1"/>
    <col min="9482" max="9482" width="13" style="13" bestFit="1" customWidth="1"/>
    <col min="9483" max="9727" width="9" style="13"/>
    <col min="9728" max="9729" width="6.25" style="13" customWidth="1"/>
    <col min="9730" max="9730" width="30.75" style="13" customWidth="1"/>
    <col min="9731" max="9731" width="24.875" style="13" customWidth="1"/>
    <col min="9732" max="9732" width="32.25" style="13" customWidth="1"/>
    <col min="9733" max="9733" width="27.5" style="13" customWidth="1"/>
    <col min="9734" max="9734" width="4.375" style="13" customWidth="1"/>
    <col min="9735" max="9735" width="9.375" style="13" customWidth="1"/>
    <col min="9736" max="9736" width="15" style="13" bestFit="1" customWidth="1"/>
    <col min="9737" max="9737" width="13.875" style="13" bestFit="1" customWidth="1"/>
    <col min="9738" max="9738" width="13" style="13" bestFit="1" customWidth="1"/>
    <col min="9739" max="9983" width="9" style="13"/>
    <col min="9984" max="9985" width="6.25" style="13" customWidth="1"/>
    <col min="9986" max="9986" width="30.75" style="13" customWidth="1"/>
    <col min="9987" max="9987" width="24.875" style="13" customWidth="1"/>
    <col min="9988" max="9988" width="32.25" style="13" customWidth="1"/>
    <col min="9989" max="9989" width="27.5" style="13" customWidth="1"/>
    <col min="9990" max="9990" width="4.375" style="13" customWidth="1"/>
    <col min="9991" max="9991" width="9.375" style="13" customWidth="1"/>
    <col min="9992" max="9992" width="15" style="13" bestFit="1" customWidth="1"/>
    <col min="9993" max="9993" width="13.875" style="13" bestFit="1" customWidth="1"/>
    <col min="9994" max="9994" width="13" style="13" bestFit="1" customWidth="1"/>
    <col min="9995" max="10239" width="9" style="13"/>
    <col min="10240" max="10241" width="6.25" style="13" customWidth="1"/>
    <col min="10242" max="10242" width="30.75" style="13" customWidth="1"/>
    <col min="10243" max="10243" width="24.875" style="13" customWidth="1"/>
    <col min="10244" max="10244" width="32.25" style="13" customWidth="1"/>
    <col min="10245" max="10245" width="27.5" style="13" customWidth="1"/>
    <col min="10246" max="10246" width="4.375" style="13" customWidth="1"/>
    <col min="10247" max="10247" width="9.375" style="13" customWidth="1"/>
    <col min="10248" max="10248" width="15" style="13" bestFit="1" customWidth="1"/>
    <col min="10249" max="10249" width="13.875" style="13" bestFit="1" customWidth="1"/>
    <col min="10250" max="10250" width="13" style="13" bestFit="1" customWidth="1"/>
    <col min="10251" max="10495" width="9" style="13"/>
    <col min="10496" max="10497" width="6.25" style="13" customWidth="1"/>
    <col min="10498" max="10498" width="30.75" style="13" customWidth="1"/>
    <col min="10499" max="10499" width="24.875" style="13" customWidth="1"/>
    <col min="10500" max="10500" width="32.25" style="13" customWidth="1"/>
    <col min="10501" max="10501" width="27.5" style="13" customWidth="1"/>
    <col min="10502" max="10502" width="4.375" style="13" customWidth="1"/>
    <col min="10503" max="10503" width="9.375" style="13" customWidth="1"/>
    <col min="10504" max="10504" width="15" style="13" bestFit="1" customWidth="1"/>
    <col min="10505" max="10505" width="13.875" style="13" bestFit="1" customWidth="1"/>
    <col min="10506" max="10506" width="13" style="13" bestFit="1" customWidth="1"/>
    <col min="10507" max="10751" width="9" style="13"/>
    <col min="10752" max="10753" width="6.25" style="13" customWidth="1"/>
    <col min="10754" max="10754" width="30.75" style="13" customWidth="1"/>
    <col min="10755" max="10755" width="24.875" style="13" customWidth="1"/>
    <col min="10756" max="10756" width="32.25" style="13" customWidth="1"/>
    <col min="10757" max="10757" width="27.5" style="13" customWidth="1"/>
    <col min="10758" max="10758" width="4.375" style="13" customWidth="1"/>
    <col min="10759" max="10759" width="9.375" style="13" customWidth="1"/>
    <col min="10760" max="10760" width="15" style="13" bestFit="1" customWidth="1"/>
    <col min="10761" max="10761" width="13.875" style="13" bestFit="1" customWidth="1"/>
    <col min="10762" max="10762" width="13" style="13" bestFit="1" customWidth="1"/>
    <col min="10763" max="11007" width="9" style="13"/>
    <col min="11008" max="11009" width="6.25" style="13" customWidth="1"/>
    <col min="11010" max="11010" width="30.75" style="13" customWidth="1"/>
    <col min="11011" max="11011" width="24.875" style="13" customWidth="1"/>
    <col min="11012" max="11012" width="32.25" style="13" customWidth="1"/>
    <col min="11013" max="11013" width="27.5" style="13" customWidth="1"/>
    <col min="11014" max="11014" width="4.375" style="13" customWidth="1"/>
    <col min="11015" max="11015" width="9.375" style="13" customWidth="1"/>
    <col min="11016" max="11016" width="15" style="13" bestFit="1" customWidth="1"/>
    <col min="11017" max="11017" width="13.875" style="13" bestFit="1" customWidth="1"/>
    <col min="11018" max="11018" width="13" style="13" bestFit="1" customWidth="1"/>
    <col min="11019" max="11263" width="9" style="13"/>
    <col min="11264" max="11265" width="6.25" style="13" customWidth="1"/>
    <col min="11266" max="11266" width="30.75" style="13" customWidth="1"/>
    <col min="11267" max="11267" width="24.875" style="13" customWidth="1"/>
    <col min="11268" max="11268" width="32.25" style="13" customWidth="1"/>
    <col min="11269" max="11269" width="27.5" style="13" customWidth="1"/>
    <col min="11270" max="11270" width="4.375" style="13" customWidth="1"/>
    <col min="11271" max="11271" width="9.375" style="13" customWidth="1"/>
    <col min="11272" max="11272" width="15" style="13" bestFit="1" customWidth="1"/>
    <col min="11273" max="11273" width="13.875" style="13" bestFit="1" customWidth="1"/>
    <col min="11274" max="11274" width="13" style="13" bestFit="1" customWidth="1"/>
    <col min="11275" max="11519" width="9" style="13"/>
    <col min="11520" max="11521" width="6.25" style="13" customWidth="1"/>
    <col min="11522" max="11522" width="30.75" style="13" customWidth="1"/>
    <col min="11523" max="11523" width="24.875" style="13" customWidth="1"/>
    <col min="11524" max="11524" width="32.25" style="13" customWidth="1"/>
    <col min="11525" max="11525" width="27.5" style="13" customWidth="1"/>
    <col min="11526" max="11526" width="4.375" style="13" customWidth="1"/>
    <col min="11527" max="11527" width="9.375" style="13" customWidth="1"/>
    <col min="11528" max="11528" width="15" style="13" bestFit="1" customWidth="1"/>
    <col min="11529" max="11529" width="13.875" style="13" bestFit="1" customWidth="1"/>
    <col min="11530" max="11530" width="13" style="13" bestFit="1" customWidth="1"/>
    <col min="11531" max="11775" width="9" style="13"/>
    <col min="11776" max="11777" width="6.25" style="13" customWidth="1"/>
    <col min="11778" max="11778" width="30.75" style="13" customWidth="1"/>
    <col min="11779" max="11779" width="24.875" style="13" customWidth="1"/>
    <col min="11780" max="11780" width="32.25" style="13" customWidth="1"/>
    <col min="11781" max="11781" width="27.5" style="13" customWidth="1"/>
    <col min="11782" max="11782" width="4.375" style="13" customWidth="1"/>
    <col min="11783" max="11783" width="9.375" style="13" customWidth="1"/>
    <col min="11784" max="11784" width="15" style="13" bestFit="1" customWidth="1"/>
    <col min="11785" max="11785" width="13.875" style="13" bestFit="1" customWidth="1"/>
    <col min="11786" max="11786" width="13" style="13" bestFit="1" customWidth="1"/>
    <col min="11787" max="12031" width="9" style="13"/>
    <col min="12032" max="12033" width="6.25" style="13" customWidth="1"/>
    <col min="12034" max="12034" width="30.75" style="13" customWidth="1"/>
    <col min="12035" max="12035" width="24.875" style="13" customWidth="1"/>
    <col min="12036" max="12036" width="32.25" style="13" customWidth="1"/>
    <col min="12037" max="12037" width="27.5" style="13" customWidth="1"/>
    <col min="12038" max="12038" width="4.375" style="13" customWidth="1"/>
    <col min="12039" max="12039" width="9.375" style="13" customWidth="1"/>
    <col min="12040" max="12040" width="15" style="13" bestFit="1" customWidth="1"/>
    <col min="12041" max="12041" width="13.875" style="13" bestFit="1" customWidth="1"/>
    <col min="12042" max="12042" width="13" style="13" bestFit="1" customWidth="1"/>
    <col min="12043" max="12287" width="9" style="13"/>
    <col min="12288" max="12289" width="6.25" style="13" customWidth="1"/>
    <col min="12290" max="12290" width="30.75" style="13" customWidth="1"/>
    <col min="12291" max="12291" width="24.875" style="13" customWidth="1"/>
    <col min="12292" max="12292" width="32.25" style="13" customWidth="1"/>
    <col min="12293" max="12293" width="27.5" style="13" customWidth="1"/>
    <col min="12294" max="12294" width="4.375" style="13" customWidth="1"/>
    <col min="12295" max="12295" width="9.375" style="13" customWidth="1"/>
    <col min="12296" max="12296" width="15" style="13" bestFit="1" customWidth="1"/>
    <col min="12297" max="12297" width="13.875" style="13" bestFit="1" customWidth="1"/>
    <col min="12298" max="12298" width="13" style="13" bestFit="1" customWidth="1"/>
    <col min="12299" max="12543" width="9" style="13"/>
    <col min="12544" max="12545" width="6.25" style="13" customWidth="1"/>
    <col min="12546" max="12546" width="30.75" style="13" customWidth="1"/>
    <col min="12547" max="12547" width="24.875" style="13" customWidth="1"/>
    <col min="12548" max="12548" width="32.25" style="13" customWidth="1"/>
    <col min="12549" max="12549" width="27.5" style="13" customWidth="1"/>
    <col min="12550" max="12550" width="4.375" style="13" customWidth="1"/>
    <col min="12551" max="12551" width="9.375" style="13" customWidth="1"/>
    <col min="12552" max="12552" width="15" style="13" bestFit="1" customWidth="1"/>
    <col min="12553" max="12553" width="13.875" style="13" bestFit="1" customWidth="1"/>
    <col min="12554" max="12554" width="13" style="13" bestFit="1" customWidth="1"/>
    <col min="12555" max="12799" width="9" style="13"/>
    <col min="12800" max="12801" width="6.25" style="13" customWidth="1"/>
    <col min="12802" max="12802" width="30.75" style="13" customWidth="1"/>
    <col min="12803" max="12803" width="24.875" style="13" customWidth="1"/>
    <col min="12804" max="12804" width="32.25" style="13" customWidth="1"/>
    <col min="12805" max="12805" width="27.5" style="13" customWidth="1"/>
    <col min="12806" max="12806" width="4.375" style="13" customWidth="1"/>
    <col min="12807" max="12807" width="9.375" style="13" customWidth="1"/>
    <col min="12808" max="12808" width="15" style="13" bestFit="1" customWidth="1"/>
    <col min="12809" max="12809" width="13.875" style="13" bestFit="1" customWidth="1"/>
    <col min="12810" max="12810" width="13" style="13" bestFit="1" customWidth="1"/>
    <col min="12811" max="13055" width="9" style="13"/>
    <col min="13056" max="13057" width="6.25" style="13" customWidth="1"/>
    <col min="13058" max="13058" width="30.75" style="13" customWidth="1"/>
    <col min="13059" max="13059" width="24.875" style="13" customWidth="1"/>
    <col min="13060" max="13060" width="32.25" style="13" customWidth="1"/>
    <col min="13061" max="13061" width="27.5" style="13" customWidth="1"/>
    <col min="13062" max="13062" width="4.375" style="13" customWidth="1"/>
    <col min="13063" max="13063" width="9.375" style="13" customWidth="1"/>
    <col min="13064" max="13064" width="15" style="13" bestFit="1" customWidth="1"/>
    <col min="13065" max="13065" width="13.875" style="13" bestFit="1" customWidth="1"/>
    <col min="13066" max="13066" width="13" style="13" bestFit="1" customWidth="1"/>
    <col min="13067" max="13311" width="9" style="13"/>
    <col min="13312" max="13313" width="6.25" style="13" customWidth="1"/>
    <col min="13314" max="13314" width="30.75" style="13" customWidth="1"/>
    <col min="13315" max="13315" width="24.875" style="13" customWidth="1"/>
    <col min="13316" max="13316" width="32.25" style="13" customWidth="1"/>
    <col min="13317" max="13317" width="27.5" style="13" customWidth="1"/>
    <col min="13318" max="13318" width="4.375" style="13" customWidth="1"/>
    <col min="13319" max="13319" width="9.375" style="13" customWidth="1"/>
    <col min="13320" max="13320" width="15" style="13" bestFit="1" customWidth="1"/>
    <col min="13321" max="13321" width="13.875" style="13" bestFit="1" customWidth="1"/>
    <col min="13322" max="13322" width="13" style="13" bestFit="1" customWidth="1"/>
    <col min="13323" max="13567" width="9" style="13"/>
    <col min="13568" max="13569" width="6.25" style="13" customWidth="1"/>
    <col min="13570" max="13570" width="30.75" style="13" customWidth="1"/>
    <col min="13571" max="13571" width="24.875" style="13" customWidth="1"/>
    <col min="13572" max="13572" width="32.25" style="13" customWidth="1"/>
    <col min="13573" max="13573" width="27.5" style="13" customWidth="1"/>
    <col min="13574" max="13574" width="4.375" style="13" customWidth="1"/>
    <col min="13575" max="13575" width="9.375" style="13" customWidth="1"/>
    <col min="13576" max="13576" width="15" style="13" bestFit="1" customWidth="1"/>
    <col min="13577" max="13577" width="13.875" style="13" bestFit="1" customWidth="1"/>
    <col min="13578" max="13578" width="13" style="13" bestFit="1" customWidth="1"/>
    <col min="13579" max="13823" width="9" style="13"/>
    <col min="13824" max="13825" width="6.25" style="13" customWidth="1"/>
    <col min="13826" max="13826" width="30.75" style="13" customWidth="1"/>
    <col min="13827" max="13827" width="24.875" style="13" customWidth="1"/>
    <col min="13828" max="13828" width="32.25" style="13" customWidth="1"/>
    <col min="13829" max="13829" width="27.5" style="13" customWidth="1"/>
    <col min="13830" max="13830" width="4.375" style="13" customWidth="1"/>
    <col min="13831" max="13831" width="9.375" style="13" customWidth="1"/>
    <col min="13832" max="13832" width="15" style="13" bestFit="1" customWidth="1"/>
    <col min="13833" max="13833" width="13.875" style="13" bestFit="1" customWidth="1"/>
    <col min="13834" max="13834" width="13" style="13" bestFit="1" customWidth="1"/>
    <col min="13835" max="14079" width="9" style="13"/>
    <col min="14080" max="14081" width="6.25" style="13" customWidth="1"/>
    <col min="14082" max="14082" width="30.75" style="13" customWidth="1"/>
    <col min="14083" max="14083" width="24.875" style="13" customWidth="1"/>
    <col min="14084" max="14084" width="32.25" style="13" customWidth="1"/>
    <col min="14085" max="14085" width="27.5" style="13" customWidth="1"/>
    <col min="14086" max="14086" width="4.375" style="13" customWidth="1"/>
    <col min="14087" max="14087" width="9.375" style="13" customWidth="1"/>
    <col min="14088" max="14088" width="15" style="13" bestFit="1" customWidth="1"/>
    <col min="14089" max="14089" width="13.875" style="13" bestFit="1" customWidth="1"/>
    <col min="14090" max="14090" width="13" style="13" bestFit="1" customWidth="1"/>
    <col min="14091" max="14335" width="9" style="13"/>
    <col min="14336" max="14337" width="6.25" style="13" customWidth="1"/>
    <col min="14338" max="14338" width="30.75" style="13" customWidth="1"/>
    <col min="14339" max="14339" width="24.875" style="13" customWidth="1"/>
    <col min="14340" max="14340" width="32.25" style="13" customWidth="1"/>
    <col min="14341" max="14341" width="27.5" style="13" customWidth="1"/>
    <col min="14342" max="14342" width="4.375" style="13" customWidth="1"/>
    <col min="14343" max="14343" width="9.375" style="13" customWidth="1"/>
    <col min="14344" max="14344" width="15" style="13" bestFit="1" customWidth="1"/>
    <col min="14345" max="14345" width="13.875" style="13" bestFit="1" customWidth="1"/>
    <col min="14346" max="14346" width="13" style="13" bestFit="1" customWidth="1"/>
    <col min="14347" max="14591" width="9" style="13"/>
    <col min="14592" max="14593" width="6.25" style="13" customWidth="1"/>
    <col min="14594" max="14594" width="30.75" style="13" customWidth="1"/>
    <col min="14595" max="14595" width="24.875" style="13" customWidth="1"/>
    <col min="14596" max="14596" width="32.25" style="13" customWidth="1"/>
    <col min="14597" max="14597" width="27.5" style="13" customWidth="1"/>
    <col min="14598" max="14598" width="4.375" style="13" customWidth="1"/>
    <col min="14599" max="14599" width="9.375" style="13" customWidth="1"/>
    <col min="14600" max="14600" width="15" style="13" bestFit="1" customWidth="1"/>
    <col min="14601" max="14601" width="13.875" style="13" bestFit="1" customWidth="1"/>
    <col min="14602" max="14602" width="13" style="13" bestFit="1" customWidth="1"/>
    <col min="14603" max="14847" width="9" style="13"/>
    <col min="14848" max="14849" width="6.25" style="13" customWidth="1"/>
    <col min="14850" max="14850" width="30.75" style="13" customWidth="1"/>
    <col min="14851" max="14851" width="24.875" style="13" customWidth="1"/>
    <col min="14852" max="14852" width="32.25" style="13" customWidth="1"/>
    <col min="14853" max="14853" width="27.5" style="13" customWidth="1"/>
    <col min="14854" max="14854" width="4.375" style="13" customWidth="1"/>
    <col min="14855" max="14855" width="9.375" style="13" customWidth="1"/>
    <col min="14856" max="14856" width="15" style="13" bestFit="1" customWidth="1"/>
    <col min="14857" max="14857" width="13.875" style="13" bestFit="1" customWidth="1"/>
    <col min="14858" max="14858" width="13" style="13" bestFit="1" customWidth="1"/>
    <col min="14859" max="15103" width="9" style="13"/>
    <col min="15104" max="15105" width="6.25" style="13" customWidth="1"/>
    <col min="15106" max="15106" width="30.75" style="13" customWidth="1"/>
    <col min="15107" max="15107" width="24.875" style="13" customWidth="1"/>
    <col min="15108" max="15108" width="32.25" style="13" customWidth="1"/>
    <col min="15109" max="15109" width="27.5" style="13" customWidth="1"/>
    <col min="15110" max="15110" width="4.375" style="13" customWidth="1"/>
    <col min="15111" max="15111" width="9.375" style="13" customWidth="1"/>
    <col min="15112" max="15112" width="15" style="13" bestFit="1" customWidth="1"/>
    <col min="15113" max="15113" width="13.875" style="13" bestFit="1" customWidth="1"/>
    <col min="15114" max="15114" width="13" style="13" bestFit="1" customWidth="1"/>
    <col min="15115" max="15359" width="9" style="13"/>
    <col min="15360" max="15361" width="6.25" style="13" customWidth="1"/>
    <col min="15362" max="15362" width="30.75" style="13" customWidth="1"/>
    <col min="15363" max="15363" width="24.875" style="13" customWidth="1"/>
    <col min="15364" max="15364" width="32.25" style="13" customWidth="1"/>
    <col min="15365" max="15365" width="27.5" style="13" customWidth="1"/>
    <col min="15366" max="15366" width="4.375" style="13" customWidth="1"/>
    <col min="15367" max="15367" width="9.375" style="13" customWidth="1"/>
    <col min="15368" max="15368" width="15" style="13" bestFit="1" customWidth="1"/>
    <col min="15369" max="15369" width="13.875" style="13" bestFit="1" customWidth="1"/>
    <col min="15370" max="15370" width="13" style="13" bestFit="1" customWidth="1"/>
    <col min="15371" max="15615" width="9" style="13"/>
    <col min="15616" max="15617" width="6.25" style="13" customWidth="1"/>
    <col min="15618" max="15618" width="30.75" style="13" customWidth="1"/>
    <col min="15619" max="15619" width="24.875" style="13" customWidth="1"/>
    <col min="15620" max="15620" width="32.25" style="13" customWidth="1"/>
    <col min="15621" max="15621" width="27.5" style="13" customWidth="1"/>
    <col min="15622" max="15622" width="4.375" style="13" customWidth="1"/>
    <col min="15623" max="15623" width="9.375" style="13" customWidth="1"/>
    <col min="15624" max="15624" width="15" style="13" bestFit="1" customWidth="1"/>
    <col min="15625" max="15625" width="13.875" style="13" bestFit="1" customWidth="1"/>
    <col min="15626" max="15626" width="13" style="13" bestFit="1" customWidth="1"/>
    <col min="15627" max="15871" width="9" style="13"/>
    <col min="15872" max="15873" width="6.25" style="13" customWidth="1"/>
    <col min="15874" max="15874" width="30.75" style="13" customWidth="1"/>
    <col min="15875" max="15875" width="24.875" style="13" customWidth="1"/>
    <col min="15876" max="15876" width="32.25" style="13" customWidth="1"/>
    <col min="15877" max="15877" width="27.5" style="13" customWidth="1"/>
    <col min="15878" max="15878" width="4.375" style="13" customWidth="1"/>
    <col min="15879" max="15879" width="9.375" style="13" customWidth="1"/>
    <col min="15880" max="15880" width="15" style="13" bestFit="1" customWidth="1"/>
    <col min="15881" max="15881" width="13.875" style="13" bestFit="1" customWidth="1"/>
    <col min="15882" max="15882" width="13" style="13" bestFit="1" customWidth="1"/>
    <col min="15883" max="16127" width="9" style="13"/>
    <col min="16128" max="16129" width="6.25" style="13" customWidth="1"/>
    <col min="16130" max="16130" width="30.75" style="13" customWidth="1"/>
    <col min="16131" max="16131" width="24.875" style="13" customWidth="1"/>
    <col min="16132" max="16132" width="32.25" style="13" customWidth="1"/>
    <col min="16133" max="16133" width="27.5" style="13" customWidth="1"/>
    <col min="16134" max="16134" width="4.375" style="13" customWidth="1"/>
    <col min="16135" max="16135" width="9.375" style="13" customWidth="1"/>
    <col min="16136" max="16136" width="15" style="13" bestFit="1" customWidth="1"/>
    <col min="16137" max="16137" width="13.875" style="13" bestFit="1" customWidth="1"/>
    <col min="16138" max="16138" width="13" style="13" bestFit="1" customWidth="1"/>
    <col min="16139" max="16384" width="9" style="13"/>
  </cols>
  <sheetData>
    <row r="1" spans="1:11" ht="30" customHeight="1" x14ac:dyDescent="0.15">
      <c r="A1" s="58" t="s">
        <v>4</v>
      </c>
      <c r="B1" s="58"/>
      <c r="C1" s="58"/>
      <c r="D1" s="58"/>
      <c r="E1" s="58"/>
      <c r="F1" s="58"/>
    </row>
    <row r="2" spans="1:11" ht="29.45" customHeight="1" x14ac:dyDescent="0.15">
      <c r="A2" s="59" t="str">
        <f>"공사명 : "&amp;H2</f>
        <v xml:space="preserve">공사명 : </v>
      </c>
      <c r="B2" s="60"/>
      <c r="C2" s="60"/>
      <c r="D2" s="60"/>
      <c r="E2" s="61" t="str">
        <f>"금액 : "&amp;NUMBERSTRING(D34,1)&amp;"원정 (\"&amp;TEXT(D34,"###,##0") &amp;" 원) "</f>
        <v xml:space="preserve">금액 : 영원정 (\0 원) </v>
      </c>
      <c r="F2" s="62"/>
      <c r="G2" s="15"/>
      <c r="H2" s="16"/>
    </row>
    <row r="3" spans="1:11" ht="24.95" customHeight="1" x14ac:dyDescent="0.15">
      <c r="A3" s="63" t="s">
        <v>5</v>
      </c>
      <c r="B3" s="63"/>
      <c r="C3" s="63"/>
      <c r="D3" s="17" t="s">
        <v>6</v>
      </c>
      <c r="E3" s="17" t="s">
        <v>7</v>
      </c>
      <c r="F3" s="17" t="s">
        <v>8</v>
      </c>
    </row>
    <row r="4" spans="1:11" ht="17.100000000000001" customHeight="1" x14ac:dyDescent="0.15">
      <c r="A4" s="64" t="s">
        <v>9</v>
      </c>
      <c r="B4" s="66" t="s">
        <v>10</v>
      </c>
      <c r="C4" s="18" t="s">
        <v>11</v>
      </c>
      <c r="D4" s="19">
        <f>'공종별집계표(창의융합)'!F28</f>
        <v>0</v>
      </c>
      <c r="E4" s="20"/>
      <c r="F4" s="21"/>
    </row>
    <row r="5" spans="1:11" ht="17.100000000000001" customHeight="1" x14ac:dyDescent="0.15">
      <c r="A5" s="65"/>
      <c r="B5" s="67"/>
      <c r="C5" s="22" t="s">
        <v>12</v>
      </c>
      <c r="D5" s="23"/>
      <c r="E5" s="23"/>
      <c r="F5" s="24"/>
    </row>
    <row r="6" spans="1:11" ht="17.100000000000001" customHeight="1" x14ac:dyDescent="0.15">
      <c r="A6" s="65"/>
      <c r="B6" s="67"/>
      <c r="C6" s="22" t="s">
        <v>13</v>
      </c>
      <c r="D6" s="23"/>
      <c r="E6" s="23"/>
      <c r="F6" s="24"/>
    </row>
    <row r="7" spans="1:11" ht="17.100000000000001" customHeight="1" x14ac:dyDescent="0.15">
      <c r="A7" s="65"/>
      <c r="B7" s="67"/>
      <c r="C7" s="22" t="s">
        <v>14</v>
      </c>
      <c r="D7" s="25">
        <f>SUM(D4:D6)</f>
        <v>0</v>
      </c>
      <c r="E7" s="23"/>
      <c r="F7" s="24"/>
    </row>
    <row r="8" spans="1:11" ht="17.100000000000001" customHeight="1" x14ac:dyDescent="0.15">
      <c r="A8" s="65"/>
      <c r="B8" s="68" t="s">
        <v>15</v>
      </c>
      <c r="C8" s="22" t="s">
        <v>16</v>
      </c>
      <c r="D8" s="26">
        <f>'공종별집계표(창의융합)'!H28</f>
        <v>0</v>
      </c>
      <c r="E8" s="23"/>
      <c r="F8" s="24"/>
    </row>
    <row r="9" spans="1:11" ht="17.100000000000001" customHeight="1" x14ac:dyDescent="0.15">
      <c r="A9" s="65"/>
      <c r="B9" s="68"/>
      <c r="C9" s="22" t="s">
        <v>17</v>
      </c>
      <c r="D9" s="27">
        <f>INT(D8*H9)</f>
        <v>0</v>
      </c>
      <c r="E9" s="28" t="s">
        <v>18</v>
      </c>
      <c r="F9" s="24"/>
      <c r="H9" s="29"/>
      <c r="J9" s="30"/>
      <c r="K9" s="14"/>
    </row>
    <row r="10" spans="1:11" ht="17.100000000000001" customHeight="1" x14ac:dyDescent="0.15">
      <c r="A10" s="65"/>
      <c r="B10" s="68"/>
      <c r="C10" s="22" t="s">
        <v>14</v>
      </c>
      <c r="D10" s="25">
        <f>SUM(D8:D9)</f>
        <v>0</v>
      </c>
      <c r="E10" s="23"/>
      <c r="F10" s="24"/>
      <c r="H10" s="29"/>
    </row>
    <row r="11" spans="1:11" ht="17.100000000000001" customHeight="1" x14ac:dyDescent="0.15">
      <c r="A11" s="65"/>
      <c r="B11" s="68" t="s">
        <v>19</v>
      </c>
      <c r="C11" s="22" t="s">
        <v>20</v>
      </c>
      <c r="D11" s="31">
        <f>'공종별집계표(창의융합)'!N28</f>
        <v>0</v>
      </c>
      <c r="E11" s="28"/>
      <c r="F11" s="24"/>
      <c r="H11" s="29"/>
    </row>
    <row r="12" spans="1:11" ht="17.100000000000001" customHeight="1" x14ac:dyDescent="0.15">
      <c r="A12" s="65"/>
      <c r="B12" s="68"/>
      <c r="C12" s="22" t="s">
        <v>21</v>
      </c>
      <c r="D12" s="27">
        <f>INT(D10*H12)</f>
        <v>0</v>
      </c>
      <c r="E12" s="28" t="s">
        <v>22</v>
      </c>
      <c r="F12" s="24"/>
      <c r="H12" s="29"/>
    </row>
    <row r="13" spans="1:11" ht="17.100000000000001" customHeight="1" x14ac:dyDescent="0.15">
      <c r="A13" s="65"/>
      <c r="B13" s="68"/>
      <c r="C13" s="22" t="s">
        <v>23</v>
      </c>
      <c r="D13" s="27">
        <f>INT(D10*H13)</f>
        <v>0</v>
      </c>
      <c r="E13" s="28" t="s">
        <v>24</v>
      </c>
      <c r="F13" s="24"/>
      <c r="H13" s="29"/>
    </row>
    <row r="14" spans="1:11" ht="17.100000000000001" customHeight="1" x14ac:dyDescent="0.15">
      <c r="A14" s="65"/>
      <c r="B14" s="68"/>
      <c r="C14" s="22" t="s">
        <v>25</v>
      </c>
      <c r="D14" s="27"/>
      <c r="E14" s="28" t="s">
        <v>26</v>
      </c>
      <c r="F14" s="24"/>
      <c r="H14" s="29"/>
    </row>
    <row r="15" spans="1:11" ht="17.100000000000001" customHeight="1" x14ac:dyDescent="0.15">
      <c r="A15" s="65"/>
      <c r="B15" s="68"/>
      <c r="C15" s="22" t="s">
        <v>27</v>
      </c>
      <c r="D15" s="27"/>
      <c r="E15" s="28" t="s">
        <v>28</v>
      </c>
      <c r="F15" s="24"/>
      <c r="H15" s="29"/>
    </row>
    <row r="16" spans="1:11" ht="17.100000000000001" customHeight="1" x14ac:dyDescent="0.15">
      <c r="A16" s="65"/>
      <c r="B16" s="68"/>
      <c r="C16" s="22" t="s">
        <v>29</v>
      </c>
      <c r="D16" s="27">
        <f>INT(D14*H16)</f>
        <v>0</v>
      </c>
      <c r="E16" s="28" t="s">
        <v>30</v>
      </c>
      <c r="F16" s="24"/>
      <c r="H16" s="29"/>
    </row>
    <row r="17" spans="1:14" ht="17.100000000000001" customHeight="1" x14ac:dyDescent="0.15">
      <c r="A17" s="65"/>
      <c r="B17" s="68"/>
      <c r="C17" s="22" t="s">
        <v>31</v>
      </c>
      <c r="D17" s="27">
        <f>INT(D8*H17)</f>
        <v>0</v>
      </c>
      <c r="E17" s="28" t="s">
        <v>32</v>
      </c>
      <c r="F17" s="24"/>
      <c r="H17" s="29"/>
    </row>
    <row r="18" spans="1:14" ht="17.100000000000001" customHeight="1" x14ac:dyDescent="0.15">
      <c r="A18" s="65"/>
      <c r="B18" s="68"/>
      <c r="C18" s="22" t="s">
        <v>33</v>
      </c>
      <c r="D18" s="27">
        <f>INT((D7+D8)*H18)</f>
        <v>0</v>
      </c>
      <c r="E18" s="28" t="s">
        <v>34</v>
      </c>
      <c r="F18" s="32"/>
      <c r="H18" s="29"/>
      <c r="J18" s="33"/>
      <c r="L18" s="30"/>
      <c r="M18" s="14"/>
    </row>
    <row r="19" spans="1:14" ht="17.100000000000001" customHeight="1" x14ac:dyDescent="0.15">
      <c r="A19" s="65"/>
      <c r="B19" s="68"/>
      <c r="C19" s="22" t="s">
        <v>35</v>
      </c>
      <c r="D19" s="27"/>
      <c r="E19" s="28"/>
      <c r="F19" s="24"/>
      <c r="H19" s="29"/>
    </row>
    <row r="20" spans="1:14" ht="17.100000000000001" customHeight="1" x14ac:dyDescent="0.15">
      <c r="A20" s="65"/>
      <c r="B20" s="68"/>
      <c r="C20" s="22" t="s">
        <v>36</v>
      </c>
      <c r="D20" s="31">
        <f>'공종별집계표(창의융합)'!P16</f>
        <v>0</v>
      </c>
      <c r="E20" s="28"/>
      <c r="F20" s="24"/>
      <c r="H20" s="29"/>
    </row>
    <row r="21" spans="1:14" ht="17.100000000000001" customHeight="1" x14ac:dyDescent="0.15">
      <c r="A21" s="65"/>
      <c r="B21" s="68"/>
      <c r="C21" s="22" t="s">
        <v>37</v>
      </c>
      <c r="D21" s="27">
        <f>INT(((D7+D10)*H21))</f>
        <v>0</v>
      </c>
      <c r="E21" s="28" t="s">
        <v>38</v>
      </c>
      <c r="F21" s="24"/>
      <c r="H21" s="29"/>
      <c r="J21" s="30"/>
      <c r="K21" s="14"/>
    </row>
    <row r="22" spans="1:14" ht="17.100000000000001" customHeight="1" x14ac:dyDescent="0.15">
      <c r="A22" s="65"/>
      <c r="B22" s="68"/>
      <c r="C22" s="22" t="s">
        <v>39</v>
      </c>
      <c r="D22" s="27">
        <f>INT((D7+D8+D11)*H22)</f>
        <v>0</v>
      </c>
      <c r="E22" s="28" t="s">
        <v>40</v>
      </c>
      <c r="F22" s="24"/>
      <c r="H22" s="29"/>
    </row>
    <row r="23" spans="1:14" ht="17.100000000000001" customHeight="1" x14ac:dyDescent="0.15">
      <c r="A23" s="65"/>
      <c r="B23" s="68"/>
      <c r="C23" s="22" t="s">
        <v>41</v>
      </c>
      <c r="D23" s="27"/>
      <c r="E23" s="28" t="s">
        <v>42</v>
      </c>
      <c r="F23" s="24"/>
      <c r="H23" s="29"/>
      <c r="J23" s="30"/>
      <c r="K23" s="14"/>
    </row>
    <row r="24" spans="1:14" ht="17.100000000000001" customHeight="1" x14ac:dyDescent="0.15">
      <c r="A24" s="65"/>
      <c r="B24" s="68"/>
      <c r="C24" s="22" t="s">
        <v>43</v>
      </c>
      <c r="D24" s="27"/>
      <c r="E24" s="28" t="s">
        <v>44</v>
      </c>
      <c r="F24" s="24"/>
      <c r="H24" s="29"/>
    </row>
    <row r="25" spans="1:14" ht="17.100000000000001" customHeight="1" x14ac:dyDescent="0.15">
      <c r="A25" s="65"/>
      <c r="B25" s="68"/>
      <c r="C25" s="22" t="s">
        <v>14</v>
      </c>
      <c r="D25" s="25">
        <f>SUM(D11:D24)</f>
        <v>0</v>
      </c>
      <c r="E25" s="23"/>
      <c r="F25" s="24"/>
      <c r="H25" s="29"/>
    </row>
    <row r="26" spans="1:14" ht="17.100000000000001" customHeight="1" x14ac:dyDescent="0.15">
      <c r="A26" s="69" t="s">
        <v>45</v>
      </c>
      <c r="B26" s="70"/>
      <c r="C26" s="70"/>
      <c r="D26" s="25">
        <f>D7+D10+D25</f>
        <v>0</v>
      </c>
      <c r="E26" s="23"/>
      <c r="F26" s="24"/>
      <c r="H26" s="29"/>
    </row>
    <row r="27" spans="1:14" ht="17.100000000000001" customHeight="1" x14ac:dyDescent="0.15">
      <c r="A27" s="69" t="s">
        <v>46</v>
      </c>
      <c r="B27" s="70"/>
      <c r="C27" s="70"/>
      <c r="D27" s="27">
        <f>INT(D26*H27)</f>
        <v>0</v>
      </c>
      <c r="E27" s="28" t="s">
        <v>47</v>
      </c>
      <c r="F27" s="24"/>
      <c r="H27" s="29"/>
      <c r="J27" s="30"/>
      <c r="K27" s="14"/>
      <c r="M27" s="30"/>
      <c r="N27" s="14"/>
    </row>
    <row r="28" spans="1:14" ht="17.100000000000001" customHeight="1" x14ac:dyDescent="0.15">
      <c r="A28" s="69" t="s">
        <v>48</v>
      </c>
      <c r="B28" s="70"/>
      <c r="C28" s="70"/>
      <c r="D28" s="27">
        <f>INT((D10+D25+D27)*H28)</f>
        <v>0</v>
      </c>
      <c r="E28" s="28" t="s">
        <v>49</v>
      </c>
      <c r="F28" s="24"/>
      <c r="H28" s="29"/>
      <c r="J28" s="30"/>
      <c r="K28" s="14"/>
    </row>
    <row r="29" spans="1:14" ht="17.100000000000001" customHeight="1" x14ac:dyDescent="0.15">
      <c r="A29" s="69" t="s">
        <v>50</v>
      </c>
      <c r="B29" s="70"/>
      <c r="C29" s="70"/>
      <c r="D29" s="34">
        <f>INT(D26+D27+D28)</f>
        <v>0</v>
      </c>
      <c r="E29" s="28"/>
      <c r="F29" s="24"/>
      <c r="H29" s="29"/>
    </row>
    <row r="30" spans="1:14" ht="17.100000000000001" customHeight="1" x14ac:dyDescent="0.15">
      <c r="A30" s="69" t="s">
        <v>51</v>
      </c>
      <c r="B30" s="70"/>
      <c r="C30" s="70"/>
      <c r="D30" s="27">
        <f>INT(D29*H30)</f>
        <v>0</v>
      </c>
      <c r="E30" s="28" t="s">
        <v>52</v>
      </c>
      <c r="F30" s="24"/>
      <c r="H30" s="29"/>
    </row>
    <row r="31" spans="1:14" ht="17.100000000000001" customHeight="1" x14ac:dyDescent="0.15">
      <c r="A31" s="69" t="s">
        <v>53</v>
      </c>
      <c r="B31" s="70"/>
      <c r="C31" s="70"/>
      <c r="D31" s="34">
        <f>TRUNC((D30+D29),-3)</f>
        <v>0</v>
      </c>
      <c r="E31" s="23"/>
      <c r="F31" s="24"/>
    </row>
    <row r="32" spans="1:14" ht="17.100000000000001" customHeight="1" x14ac:dyDescent="0.15">
      <c r="A32" s="69" t="s">
        <v>54</v>
      </c>
      <c r="B32" s="70"/>
      <c r="C32" s="70"/>
      <c r="D32" s="34"/>
      <c r="E32" s="23"/>
      <c r="F32" s="24"/>
    </row>
    <row r="33" spans="1:9" ht="17.100000000000001" customHeight="1" x14ac:dyDescent="0.15">
      <c r="A33" s="69" t="s">
        <v>55</v>
      </c>
      <c r="B33" s="70"/>
      <c r="C33" s="70"/>
      <c r="D33" s="35">
        <f>'공종별집계표(창의융합)'!P18</f>
        <v>0</v>
      </c>
      <c r="E33" s="23"/>
      <c r="F33" s="32"/>
      <c r="I33" s="36"/>
    </row>
    <row r="34" spans="1:9" ht="17.100000000000001" customHeight="1" x14ac:dyDescent="0.15">
      <c r="A34" s="71" t="s">
        <v>56</v>
      </c>
      <c r="B34" s="72"/>
      <c r="C34" s="72"/>
      <c r="D34" s="34">
        <f>INT((D31+D32+D33)/1000)*1000</f>
        <v>0</v>
      </c>
      <c r="E34" s="37"/>
      <c r="F34" s="38"/>
      <c r="H34" s="39"/>
    </row>
    <row r="37" spans="1:9" x14ac:dyDescent="0.15">
      <c r="D37" s="40"/>
    </row>
  </sheetData>
  <mergeCells count="17">
    <mergeCell ref="A32:C32"/>
    <mergeCell ref="A33:C33"/>
    <mergeCell ref="A34:C34"/>
    <mergeCell ref="A26:C26"/>
    <mergeCell ref="A27:C27"/>
    <mergeCell ref="A28:C28"/>
    <mergeCell ref="A29:C29"/>
    <mergeCell ref="A30:C30"/>
    <mergeCell ref="A31:C31"/>
    <mergeCell ref="A1:F1"/>
    <mergeCell ref="A2:D2"/>
    <mergeCell ref="E2:F2"/>
    <mergeCell ref="A3:C3"/>
    <mergeCell ref="A4:A25"/>
    <mergeCell ref="B4:B7"/>
    <mergeCell ref="B8:B10"/>
    <mergeCell ref="B11:B25"/>
  </mergeCells>
  <phoneticPr fontId="2" type="noConversion"/>
  <pageMargins left="0.70866141732283472" right="0.31496062992125984" top="0.47244094488188981" bottom="0.47244094488188981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BA751-0780-47F0-9774-614A68DD042D}">
  <dimension ref="A1:X28"/>
  <sheetViews>
    <sheetView view="pageBreakPreview" zoomScale="85" zoomScaleNormal="100" zoomScaleSheetLayoutView="85" workbookViewId="0">
      <pane ySplit="4" topLeftCell="A5" activePane="bottomLeft" state="frozen"/>
      <selection activeCell="Q11" sqref="Q11"/>
      <selection pane="bottomLeft" activeCell="Q11" sqref="Q11"/>
    </sheetView>
  </sheetViews>
  <sheetFormatPr defaultRowHeight="13.5" x14ac:dyDescent="0.3"/>
  <cols>
    <col min="1" max="1" width="39.125" style="41" customWidth="1"/>
    <col min="2" max="2" width="20.625" style="41" customWidth="1"/>
    <col min="3" max="4" width="5.625" style="41" customWidth="1"/>
    <col min="5" max="8" width="13.625" style="41" customWidth="1"/>
    <col min="9" max="12" width="13.625" style="41" hidden="1" customWidth="1"/>
    <col min="13" max="16" width="13.625" style="41" customWidth="1"/>
    <col min="17" max="17" width="12.625" style="41" customWidth="1"/>
    <col min="18" max="20" width="2.625" style="41" hidden="1" customWidth="1"/>
    <col min="21" max="23" width="1.625" style="41" hidden="1" customWidth="1"/>
    <col min="24" max="24" width="18.625" style="41" hidden="1" customWidth="1"/>
    <col min="25" max="16384" width="9" style="41"/>
  </cols>
  <sheetData>
    <row r="1" spans="1:24" ht="30" customHeight="1" x14ac:dyDescent="0.3">
      <c r="A1" s="73" t="s">
        <v>57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24" ht="30" customHeight="1" x14ac:dyDescent="0.3">
      <c r="A2" s="74" t="str">
        <f>"【"&amp;'원가계산서(창의융합)'!H2&amp;"】"</f>
        <v>【】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24" ht="30" customHeight="1" x14ac:dyDescent="0.3">
      <c r="A3" s="75" t="s">
        <v>58</v>
      </c>
      <c r="B3" s="75" t="s">
        <v>59</v>
      </c>
      <c r="C3" s="75" t="s">
        <v>60</v>
      </c>
      <c r="D3" s="75" t="s">
        <v>61</v>
      </c>
      <c r="E3" s="75" t="s">
        <v>62</v>
      </c>
      <c r="F3" s="75"/>
      <c r="G3" s="75" t="s">
        <v>63</v>
      </c>
      <c r="H3" s="75"/>
      <c r="I3" s="42"/>
      <c r="J3" s="42"/>
      <c r="K3" s="42"/>
      <c r="L3" s="42"/>
      <c r="M3" s="75" t="s">
        <v>64</v>
      </c>
      <c r="N3" s="75"/>
      <c r="O3" s="75" t="s">
        <v>65</v>
      </c>
      <c r="P3" s="75"/>
      <c r="Q3" s="75" t="s">
        <v>66</v>
      </c>
      <c r="R3" s="74" t="s">
        <v>67</v>
      </c>
      <c r="S3" s="74" t="s">
        <v>68</v>
      </c>
      <c r="T3" s="74" t="s">
        <v>69</v>
      </c>
      <c r="U3" s="74" t="s">
        <v>70</v>
      </c>
      <c r="V3" s="74" t="s">
        <v>71</v>
      </c>
      <c r="W3" s="74" t="s">
        <v>72</v>
      </c>
      <c r="X3" s="74" t="s">
        <v>73</v>
      </c>
    </row>
    <row r="4" spans="1:24" ht="30" customHeight="1" x14ac:dyDescent="0.3">
      <c r="A4" s="76"/>
      <c r="B4" s="76"/>
      <c r="C4" s="76"/>
      <c r="D4" s="76"/>
      <c r="E4" s="43" t="s">
        <v>74</v>
      </c>
      <c r="F4" s="43" t="s">
        <v>75</v>
      </c>
      <c r="G4" s="43" t="s">
        <v>74</v>
      </c>
      <c r="H4" s="43" t="s">
        <v>75</v>
      </c>
      <c r="I4" s="43"/>
      <c r="J4" s="43"/>
      <c r="K4" s="43"/>
      <c r="L4" s="43"/>
      <c r="M4" s="43" t="s">
        <v>74</v>
      </c>
      <c r="N4" s="43" t="s">
        <v>75</v>
      </c>
      <c r="O4" s="43" t="s">
        <v>74</v>
      </c>
      <c r="P4" s="43" t="s">
        <v>75</v>
      </c>
      <c r="Q4" s="76"/>
      <c r="R4" s="74"/>
      <c r="S4" s="74"/>
      <c r="T4" s="74"/>
      <c r="U4" s="74"/>
      <c r="V4" s="74"/>
      <c r="W4" s="74"/>
      <c r="X4" s="74"/>
    </row>
    <row r="5" spans="1:24" s="48" customFormat="1" ht="30" customHeight="1" x14ac:dyDescent="0.3">
      <c r="A5" s="44" t="str">
        <f>A2</f>
        <v>【】</v>
      </c>
      <c r="B5" s="44" t="s">
        <v>76</v>
      </c>
      <c r="C5" s="44" t="s">
        <v>76</v>
      </c>
      <c r="D5" s="45">
        <v>1</v>
      </c>
      <c r="E5" s="46">
        <f>SUM(F6:F15,F17)</f>
        <v>0</v>
      </c>
      <c r="F5" s="46">
        <f t="shared" ref="F5:F18" si="0">E5*D5</f>
        <v>0</v>
      </c>
      <c r="G5" s="46">
        <f>SUM(H6:H15,H17)</f>
        <v>0</v>
      </c>
      <c r="H5" s="46">
        <f t="shared" ref="H5" si="1">G5*D5</f>
        <v>0</v>
      </c>
      <c r="I5" s="46"/>
      <c r="J5" s="46"/>
      <c r="K5" s="46"/>
      <c r="L5" s="46"/>
      <c r="M5" s="46">
        <f>SUM(N6:N15,N17)</f>
        <v>0</v>
      </c>
      <c r="N5" s="46">
        <f t="shared" ref="N5" si="2">M5*D5</f>
        <v>0</v>
      </c>
      <c r="O5" s="46">
        <f t="shared" ref="O5:P18" si="3">E5+G5+M5</f>
        <v>0</v>
      </c>
      <c r="P5" s="46">
        <f t="shared" si="3"/>
        <v>0</v>
      </c>
      <c r="Q5" s="44" t="s">
        <v>76</v>
      </c>
      <c r="R5" s="47" t="s">
        <v>77</v>
      </c>
      <c r="S5" s="47" t="s">
        <v>76</v>
      </c>
      <c r="T5" s="47" t="s">
        <v>76</v>
      </c>
      <c r="U5" s="47" t="s">
        <v>76</v>
      </c>
      <c r="V5" s="48">
        <v>1</v>
      </c>
      <c r="W5" s="47" t="s">
        <v>76</v>
      </c>
      <c r="X5" s="49"/>
    </row>
    <row r="6" spans="1:24" ht="30" customHeight="1" x14ac:dyDescent="0.3">
      <c r="A6" s="50" t="s">
        <v>78</v>
      </c>
      <c r="B6" s="50" t="s">
        <v>76</v>
      </c>
      <c r="C6" s="50" t="s">
        <v>76</v>
      </c>
      <c r="D6" s="51">
        <v>1</v>
      </c>
      <c r="E6" s="52"/>
      <c r="F6" s="52">
        <f t="shared" si="0"/>
        <v>0</v>
      </c>
      <c r="G6" s="52"/>
      <c r="H6" s="52">
        <f t="shared" ref="H6:H18" si="4">D6*G6</f>
        <v>0</v>
      </c>
      <c r="I6" s="52"/>
      <c r="J6" s="52"/>
      <c r="K6" s="52"/>
      <c r="L6" s="52"/>
      <c r="M6" s="52"/>
      <c r="N6" s="52">
        <f t="shared" ref="N6:N18" si="5">D6*M6</f>
        <v>0</v>
      </c>
      <c r="O6" s="52">
        <f t="shared" si="3"/>
        <v>0</v>
      </c>
      <c r="P6" s="52">
        <f t="shared" ref="P6:P18" si="6">D6*O6</f>
        <v>0</v>
      </c>
      <c r="Q6" s="50" t="s">
        <v>76</v>
      </c>
      <c r="R6" s="53" t="s">
        <v>79</v>
      </c>
      <c r="S6" s="53" t="s">
        <v>76</v>
      </c>
      <c r="T6" s="53" t="s">
        <v>80</v>
      </c>
      <c r="U6" s="53" t="s">
        <v>76</v>
      </c>
      <c r="V6" s="41">
        <v>3</v>
      </c>
      <c r="W6" s="53" t="s">
        <v>76</v>
      </c>
      <c r="X6" s="54"/>
    </row>
    <row r="7" spans="1:24" ht="30" customHeight="1" x14ac:dyDescent="0.3">
      <c r="A7" s="50" t="s">
        <v>81</v>
      </c>
      <c r="B7" s="50" t="s">
        <v>76</v>
      </c>
      <c r="C7" s="50" t="s">
        <v>76</v>
      </c>
      <c r="D7" s="51">
        <v>1</v>
      </c>
      <c r="E7" s="52"/>
      <c r="F7" s="52">
        <f t="shared" si="0"/>
        <v>0</v>
      </c>
      <c r="G7" s="52"/>
      <c r="H7" s="52">
        <f t="shared" si="4"/>
        <v>0</v>
      </c>
      <c r="I7" s="52"/>
      <c r="J7" s="52"/>
      <c r="K7" s="52"/>
      <c r="L7" s="52"/>
      <c r="M7" s="52"/>
      <c r="N7" s="52">
        <f t="shared" si="5"/>
        <v>0</v>
      </c>
      <c r="O7" s="52">
        <f t="shared" si="3"/>
        <v>0</v>
      </c>
      <c r="P7" s="52">
        <f t="shared" si="6"/>
        <v>0</v>
      </c>
      <c r="Q7" s="50" t="s">
        <v>76</v>
      </c>
      <c r="R7" s="53" t="s">
        <v>82</v>
      </c>
      <c r="S7" s="53" t="s">
        <v>76</v>
      </c>
      <c r="T7" s="53" t="s">
        <v>80</v>
      </c>
      <c r="U7" s="53" t="s">
        <v>76</v>
      </c>
      <c r="V7" s="41">
        <v>3</v>
      </c>
      <c r="W7" s="53" t="s">
        <v>76</v>
      </c>
      <c r="X7" s="54"/>
    </row>
    <row r="8" spans="1:24" ht="30" customHeight="1" x14ac:dyDescent="0.3">
      <c r="A8" s="50" t="s">
        <v>83</v>
      </c>
      <c r="B8" s="50" t="s">
        <v>76</v>
      </c>
      <c r="C8" s="50" t="s">
        <v>76</v>
      </c>
      <c r="D8" s="51">
        <v>1</v>
      </c>
      <c r="E8" s="52"/>
      <c r="F8" s="52">
        <f t="shared" si="0"/>
        <v>0</v>
      </c>
      <c r="G8" s="52"/>
      <c r="H8" s="52">
        <f t="shared" si="4"/>
        <v>0</v>
      </c>
      <c r="I8" s="52"/>
      <c r="J8" s="52"/>
      <c r="K8" s="52"/>
      <c r="L8" s="52"/>
      <c r="M8" s="52"/>
      <c r="N8" s="52">
        <f t="shared" si="5"/>
        <v>0</v>
      </c>
      <c r="O8" s="52">
        <f t="shared" si="3"/>
        <v>0</v>
      </c>
      <c r="P8" s="52">
        <f t="shared" si="6"/>
        <v>0</v>
      </c>
      <c r="Q8" s="50" t="s">
        <v>76</v>
      </c>
      <c r="R8" s="53" t="s">
        <v>84</v>
      </c>
      <c r="S8" s="53" t="s">
        <v>76</v>
      </c>
      <c r="T8" s="53" t="s">
        <v>80</v>
      </c>
      <c r="U8" s="53" t="s">
        <v>76</v>
      </c>
      <c r="V8" s="41">
        <v>3</v>
      </c>
      <c r="W8" s="53" t="s">
        <v>76</v>
      </c>
      <c r="X8" s="54"/>
    </row>
    <row r="9" spans="1:24" ht="30" customHeight="1" x14ac:dyDescent="0.3">
      <c r="A9" s="50" t="s">
        <v>85</v>
      </c>
      <c r="B9" s="50" t="s">
        <v>76</v>
      </c>
      <c r="C9" s="50" t="s">
        <v>76</v>
      </c>
      <c r="D9" s="51">
        <v>1</v>
      </c>
      <c r="E9" s="52"/>
      <c r="F9" s="52">
        <f t="shared" si="0"/>
        <v>0</v>
      </c>
      <c r="G9" s="52"/>
      <c r="H9" s="52">
        <f t="shared" si="4"/>
        <v>0</v>
      </c>
      <c r="I9" s="52"/>
      <c r="J9" s="52"/>
      <c r="K9" s="52"/>
      <c r="L9" s="52"/>
      <c r="M9" s="52"/>
      <c r="N9" s="52">
        <f t="shared" si="5"/>
        <v>0</v>
      </c>
      <c r="O9" s="52">
        <f t="shared" si="3"/>
        <v>0</v>
      </c>
      <c r="P9" s="52">
        <f t="shared" si="6"/>
        <v>0</v>
      </c>
      <c r="Q9" s="50" t="s">
        <v>76</v>
      </c>
      <c r="R9" s="53" t="s">
        <v>86</v>
      </c>
      <c r="S9" s="53" t="s">
        <v>76</v>
      </c>
      <c r="T9" s="53" t="s">
        <v>80</v>
      </c>
      <c r="U9" s="53" t="s">
        <v>76</v>
      </c>
      <c r="V9" s="41">
        <v>3</v>
      </c>
      <c r="W9" s="53" t="s">
        <v>76</v>
      </c>
      <c r="X9" s="54"/>
    </row>
    <row r="10" spans="1:24" ht="30" customHeight="1" x14ac:dyDescent="0.3">
      <c r="A10" s="50" t="s">
        <v>87</v>
      </c>
      <c r="B10" s="50" t="s">
        <v>76</v>
      </c>
      <c r="C10" s="50" t="s">
        <v>76</v>
      </c>
      <c r="D10" s="51">
        <v>1</v>
      </c>
      <c r="E10" s="52"/>
      <c r="F10" s="52">
        <f t="shared" si="0"/>
        <v>0</v>
      </c>
      <c r="G10" s="52"/>
      <c r="H10" s="52">
        <f t="shared" si="4"/>
        <v>0</v>
      </c>
      <c r="I10" s="52"/>
      <c r="J10" s="52"/>
      <c r="K10" s="52"/>
      <c r="L10" s="52"/>
      <c r="M10" s="52"/>
      <c r="N10" s="52">
        <f t="shared" si="5"/>
        <v>0</v>
      </c>
      <c r="O10" s="52">
        <f t="shared" si="3"/>
        <v>0</v>
      </c>
      <c r="P10" s="52">
        <f t="shared" si="6"/>
        <v>0</v>
      </c>
      <c r="Q10" s="50" t="s">
        <v>76</v>
      </c>
      <c r="R10" s="53"/>
      <c r="S10" s="53"/>
      <c r="T10" s="53"/>
      <c r="U10" s="53"/>
      <c r="W10" s="53"/>
      <c r="X10" s="54"/>
    </row>
    <row r="11" spans="1:24" ht="30" customHeight="1" x14ac:dyDescent="0.3">
      <c r="A11" s="50" t="s">
        <v>88</v>
      </c>
      <c r="B11" s="50" t="s">
        <v>76</v>
      </c>
      <c r="C11" s="50" t="s">
        <v>76</v>
      </c>
      <c r="D11" s="51">
        <v>1</v>
      </c>
      <c r="E11" s="52"/>
      <c r="F11" s="52">
        <f t="shared" si="0"/>
        <v>0</v>
      </c>
      <c r="G11" s="52"/>
      <c r="H11" s="52">
        <f t="shared" si="4"/>
        <v>0</v>
      </c>
      <c r="I11" s="52"/>
      <c r="J11" s="52"/>
      <c r="K11" s="52"/>
      <c r="L11" s="52"/>
      <c r="M11" s="52"/>
      <c r="N11" s="52">
        <f t="shared" si="5"/>
        <v>0</v>
      </c>
      <c r="O11" s="52">
        <f t="shared" si="3"/>
        <v>0</v>
      </c>
      <c r="P11" s="52">
        <f t="shared" si="6"/>
        <v>0</v>
      </c>
      <c r="Q11" s="50" t="s">
        <v>76</v>
      </c>
      <c r="R11" s="53" t="s">
        <v>89</v>
      </c>
      <c r="S11" s="53" t="s">
        <v>76</v>
      </c>
      <c r="T11" s="53" t="s">
        <v>80</v>
      </c>
      <c r="U11" s="53" t="s">
        <v>76</v>
      </c>
      <c r="V11" s="41">
        <v>3</v>
      </c>
      <c r="W11" s="53" t="s">
        <v>76</v>
      </c>
      <c r="X11" s="54"/>
    </row>
    <row r="12" spans="1:24" ht="30" customHeight="1" x14ac:dyDescent="0.3">
      <c r="A12" s="50" t="s">
        <v>90</v>
      </c>
      <c r="B12" s="50" t="s">
        <v>76</v>
      </c>
      <c r="C12" s="50" t="s">
        <v>76</v>
      </c>
      <c r="D12" s="51">
        <v>1</v>
      </c>
      <c r="E12" s="52"/>
      <c r="F12" s="52">
        <f t="shared" si="0"/>
        <v>0</v>
      </c>
      <c r="G12" s="52"/>
      <c r="H12" s="52">
        <f t="shared" si="4"/>
        <v>0</v>
      </c>
      <c r="I12" s="52"/>
      <c r="J12" s="52"/>
      <c r="K12" s="52"/>
      <c r="L12" s="52"/>
      <c r="M12" s="52"/>
      <c r="N12" s="52">
        <f t="shared" si="5"/>
        <v>0</v>
      </c>
      <c r="O12" s="52">
        <f t="shared" si="3"/>
        <v>0</v>
      </c>
      <c r="P12" s="52">
        <f t="shared" si="6"/>
        <v>0</v>
      </c>
      <c r="Q12" s="50" t="s">
        <v>76</v>
      </c>
      <c r="R12" s="53" t="s">
        <v>89</v>
      </c>
      <c r="S12" s="53" t="s">
        <v>76</v>
      </c>
      <c r="T12" s="53" t="s">
        <v>80</v>
      </c>
      <c r="U12" s="53" t="s">
        <v>76</v>
      </c>
      <c r="V12" s="41">
        <v>3</v>
      </c>
      <c r="W12" s="53" t="s">
        <v>76</v>
      </c>
      <c r="X12" s="54"/>
    </row>
    <row r="13" spans="1:24" ht="30" customHeight="1" x14ac:dyDescent="0.3">
      <c r="A13" s="50" t="s">
        <v>91</v>
      </c>
      <c r="B13" s="50" t="s">
        <v>76</v>
      </c>
      <c r="C13" s="50" t="s">
        <v>76</v>
      </c>
      <c r="D13" s="51">
        <v>1</v>
      </c>
      <c r="E13" s="52"/>
      <c r="F13" s="52">
        <f t="shared" si="0"/>
        <v>0</v>
      </c>
      <c r="G13" s="52"/>
      <c r="H13" s="52">
        <f t="shared" si="4"/>
        <v>0</v>
      </c>
      <c r="I13" s="52"/>
      <c r="J13" s="52"/>
      <c r="K13" s="52"/>
      <c r="L13" s="52"/>
      <c r="M13" s="52"/>
      <c r="N13" s="52">
        <f t="shared" si="5"/>
        <v>0</v>
      </c>
      <c r="O13" s="52">
        <f t="shared" si="3"/>
        <v>0</v>
      </c>
      <c r="P13" s="52">
        <f t="shared" si="6"/>
        <v>0</v>
      </c>
      <c r="Q13" s="50" t="s">
        <v>76</v>
      </c>
      <c r="R13" s="53" t="s">
        <v>92</v>
      </c>
      <c r="S13" s="53" t="s">
        <v>76</v>
      </c>
      <c r="T13" s="53" t="s">
        <v>80</v>
      </c>
      <c r="U13" s="53" t="s">
        <v>76</v>
      </c>
      <c r="V13" s="41">
        <v>3</v>
      </c>
      <c r="W13" s="53" t="s">
        <v>76</v>
      </c>
      <c r="X13" s="54"/>
    </row>
    <row r="14" spans="1:24" ht="30" customHeight="1" x14ac:dyDescent="0.3">
      <c r="A14" s="50" t="s">
        <v>93</v>
      </c>
      <c r="B14" s="50" t="s">
        <v>76</v>
      </c>
      <c r="C14" s="50" t="s">
        <v>76</v>
      </c>
      <c r="D14" s="51">
        <v>1</v>
      </c>
      <c r="E14" s="52"/>
      <c r="F14" s="52">
        <f t="shared" si="0"/>
        <v>0</v>
      </c>
      <c r="G14" s="52"/>
      <c r="H14" s="52">
        <f t="shared" si="4"/>
        <v>0</v>
      </c>
      <c r="I14" s="52"/>
      <c r="J14" s="52"/>
      <c r="K14" s="52"/>
      <c r="L14" s="52"/>
      <c r="M14" s="52"/>
      <c r="N14" s="52">
        <f t="shared" si="5"/>
        <v>0</v>
      </c>
      <c r="O14" s="52">
        <f t="shared" si="3"/>
        <v>0</v>
      </c>
      <c r="P14" s="52">
        <f t="shared" si="6"/>
        <v>0</v>
      </c>
      <c r="Q14" s="50" t="s">
        <v>76</v>
      </c>
      <c r="R14" s="53" t="s">
        <v>94</v>
      </c>
      <c r="S14" s="53" t="s">
        <v>76</v>
      </c>
      <c r="T14" s="53" t="s">
        <v>80</v>
      </c>
      <c r="U14" s="53" t="s">
        <v>76</v>
      </c>
      <c r="V14" s="41">
        <v>3</v>
      </c>
      <c r="W14" s="53" t="s">
        <v>76</v>
      </c>
      <c r="X14" s="54"/>
    </row>
    <row r="15" spans="1:24" ht="30" customHeight="1" x14ac:dyDescent="0.3">
      <c r="A15" s="50" t="s">
        <v>95</v>
      </c>
      <c r="B15" s="50" t="s">
        <v>76</v>
      </c>
      <c r="C15" s="50" t="s">
        <v>76</v>
      </c>
      <c r="D15" s="51">
        <v>1</v>
      </c>
      <c r="E15" s="52"/>
      <c r="F15" s="52">
        <f t="shared" si="0"/>
        <v>0</v>
      </c>
      <c r="G15" s="52"/>
      <c r="H15" s="52">
        <f t="shared" si="4"/>
        <v>0</v>
      </c>
      <c r="I15" s="52"/>
      <c r="J15" s="52"/>
      <c r="K15" s="52"/>
      <c r="L15" s="52"/>
      <c r="M15" s="52"/>
      <c r="N15" s="52">
        <f t="shared" si="5"/>
        <v>0</v>
      </c>
      <c r="O15" s="52">
        <f t="shared" si="3"/>
        <v>0</v>
      </c>
      <c r="P15" s="52">
        <f t="shared" si="6"/>
        <v>0</v>
      </c>
      <c r="Q15" s="50" t="s">
        <v>76</v>
      </c>
      <c r="R15" s="53" t="s">
        <v>96</v>
      </c>
      <c r="S15" s="53" t="s">
        <v>76</v>
      </c>
      <c r="T15" s="53" t="s">
        <v>80</v>
      </c>
      <c r="U15" s="53" t="s">
        <v>76</v>
      </c>
      <c r="V15" s="41">
        <v>3</v>
      </c>
      <c r="W15" s="53" t="s">
        <v>76</v>
      </c>
      <c r="X15" s="54"/>
    </row>
    <row r="16" spans="1:24" ht="30" customHeight="1" x14ac:dyDescent="0.3">
      <c r="A16" s="50" t="s">
        <v>97</v>
      </c>
      <c r="B16" s="50" t="s">
        <v>76</v>
      </c>
      <c r="C16" s="50" t="s">
        <v>76</v>
      </c>
      <c r="D16" s="51">
        <v>1</v>
      </c>
      <c r="E16" s="52"/>
      <c r="F16" s="52">
        <f t="shared" si="0"/>
        <v>0</v>
      </c>
      <c r="G16" s="52"/>
      <c r="H16" s="52">
        <f t="shared" si="4"/>
        <v>0</v>
      </c>
      <c r="I16" s="52"/>
      <c r="J16" s="52"/>
      <c r="K16" s="52"/>
      <c r="L16" s="52"/>
      <c r="M16" s="52"/>
      <c r="N16" s="52">
        <f t="shared" si="5"/>
        <v>0</v>
      </c>
      <c r="O16" s="52">
        <f t="shared" si="3"/>
        <v>0</v>
      </c>
      <c r="P16" s="52">
        <f t="shared" si="6"/>
        <v>0</v>
      </c>
      <c r="Q16" s="50" t="s">
        <v>76</v>
      </c>
      <c r="R16" s="53" t="s">
        <v>98</v>
      </c>
      <c r="S16" s="53" t="s">
        <v>76</v>
      </c>
      <c r="T16" s="53" t="s">
        <v>80</v>
      </c>
      <c r="U16" s="53" t="s">
        <v>76</v>
      </c>
      <c r="V16" s="41">
        <v>3</v>
      </c>
      <c r="W16" s="53" t="s">
        <v>76</v>
      </c>
      <c r="X16" s="54"/>
    </row>
    <row r="17" spans="1:24" ht="30" customHeight="1" x14ac:dyDescent="0.3">
      <c r="A17" s="50" t="s">
        <v>99</v>
      </c>
      <c r="B17" s="50" t="s">
        <v>76</v>
      </c>
      <c r="C17" s="50" t="s">
        <v>76</v>
      </c>
      <c r="D17" s="51">
        <v>1</v>
      </c>
      <c r="E17" s="52"/>
      <c r="F17" s="52">
        <f t="shared" si="0"/>
        <v>0</v>
      </c>
      <c r="G17" s="52"/>
      <c r="H17" s="52">
        <f t="shared" si="4"/>
        <v>0</v>
      </c>
      <c r="I17" s="52"/>
      <c r="J17" s="52"/>
      <c r="K17" s="52"/>
      <c r="L17" s="52"/>
      <c r="M17" s="52"/>
      <c r="N17" s="52">
        <f t="shared" si="5"/>
        <v>0</v>
      </c>
      <c r="O17" s="52">
        <f t="shared" si="3"/>
        <v>0</v>
      </c>
      <c r="P17" s="52">
        <f t="shared" si="6"/>
        <v>0</v>
      </c>
      <c r="Q17" s="50" t="s">
        <v>76</v>
      </c>
      <c r="R17" s="53" t="s">
        <v>98</v>
      </c>
      <c r="S17" s="53" t="s">
        <v>76</v>
      </c>
      <c r="T17" s="53" t="s">
        <v>80</v>
      </c>
      <c r="U17" s="53" t="s">
        <v>76</v>
      </c>
      <c r="V17" s="41">
        <v>3</v>
      </c>
      <c r="W17" s="53" t="s">
        <v>76</v>
      </c>
      <c r="X17" s="54"/>
    </row>
    <row r="18" spans="1:24" ht="30" customHeight="1" x14ac:dyDescent="0.3">
      <c r="A18" s="50" t="s">
        <v>100</v>
      </c>
      <c r="B18" s="50" t="s">
        <v>76</v>
      </c>
      <c r="C18" s="50" t="s">
        <v>76</v>
      </c>
      <c r="D18" s="51">
        <v>1</v>
      </c>
      <c r="E18" s="52"/>
      <c r="F18" s="52">
        <f t="shared" si="0"/>
        <v>0</v>
      </c>
      <c r="G18" s="52"/>
      <c r="H18" s="52">
        <f t="shared" si="4"/>
        <v>0</v>
      </c>
      <c r="I18" s="52"/>
      <c r="J18" s="52"/>
      <c r="K18" s="52"/>
      <c r="L18" s="52"/>
      <c r="M18" s="52"/>
      <c r="N18" s="52">
        <f t="shared" si="5"/>
        <v>0</v>
      </c>
      <c r="O18" s="52">
        <f t="shared" si="3"/>
        <v>0</v>
      </c>
      <c r="P18" s="52">
        <f t="shared" si="6"/>
        <v>0</v>
      </c>
      <c r="Q18" s="50" t="s">
        <v>76</v>
      </c>
      <c r="R18" s="53" t="s">
        <v>98</v>
      </c>
      <c r="S18" s="53" t="s">
        <v>76</v>
      </c>
      <c r="T18" s="53" t="s">
        <v>80</v>
      </c>
      <c r="U18" s="53" t="s">
        <v>76</v>
      </c>
      <c r="V18" s="41">
        <v>3</v>
      </c>
      <c r="W18" s="53" t="s">
        <v>76</v>
      </c>
      <c r="X18" s="54"/>
    </row>
    <row r="19" spans="1:24" ht="30" customHeight="1" x14ac:dyDescent="0.3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X19" s="54"/>
    </row>
    <row r="20" spans="1:24" ht="30" customHeight="1" x14ac:dyDescent="0.3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X20" s="54"/>
    </row>
    <row r="21" spans="1:24" ht="30" customHeight="1" x14ac:dyDescent="0.3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X21" s="54"/>
    </row>
    <row r="22" spans="1:24" ht="30" customHeight="1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X22" s="54"/>
    </row>
    <row r="23" spans="1:24" ht="30" customHeight="1" x14ac:dyDescent="0.3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X23" s="54"/>
    </row>
    <row r="24" spans="1:24" ht="30" customHeight="1" x14ac:dyDescent="0.3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X24" s="54"/>
    </row>
    <row r="25" spans="1:24" ht="30" customHeight="1" x14ac:dyDescent="0.3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X25" s="54"/>
    </row>
    <row r="26" spans="1:24" ht="30" customHeight="1" x14ac:dyDescent="0.3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X26" s="54"/>
    </row>
    <row r="27" spans="1:24" ht="30" customHeight="1" x14ac:dyDescent="0.3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X27" s="54"/>
    </row>
    <row r="28" spans="1:24" ht="30" customHeight="1" x14ac:dyDescent="0.3">
      <c r="A28" s="50" t="s">
        <v>101</v>
      </c>
      <c r="B28" s="51"/>
      <c r="C28" s="51"/>
      <c r="D28" s="51"/>
      <c r="E28" s="51"/>
      <c r="F28" s="52">
        <f>F5</f>
        <v>0</v>
      </c>
      <c r="G28" s="51"/>
      <c r="H28" s="52">
        <f>H5</f>
        <v>0</v>
      </c>
      <c r="I28" s="52"/>
      <c r="J28" s="52"/>
      <c r="K28" s="52"/>
      <c r="L28" s="52"/>
      <c r="M28" s="51"/>
      <c r="N28" s="52">
        <f>N5</f>
        <v>0</v>
      </c>
      <c r="O28" s="51"/>
      <c r="P28" s="52">
        <f>P5</f>
        <v>0</v>
      </c>
      <c r="Q28" s="51"/>
      <c r="X28" s="54"/>
    </row>
  </sheetData>
  <mergeCells count="18">
    <mergeCell ref="W3:W4"/>
    <mergeCell ref="X3:X4"/>
    <mergeCell ref="Q3:Q4"/>
    <mergeCell ref="R3:R4"/>
    <mergeCell ref="S3:S4"/>
    <mergeCell ref="T3:T4"/>
    <mergeCell ref="U3:U4"/>
    <mergeCell ref="V3:V4"/>
    <mergeCell ref="A1:Q1"/>
    <mergeCell ref="A2:Q2"/>
    <mergeCell ref="A3:A4"/>
    <mergeCell ref="B3:B4"/>
    <mergeCell ref="C3:C4"/>
    <mergeCell ref="D3:D4"/>
    <mergeCell ref="E3:F3"/>
    <mergeCell ref="G3:H3"/>
    <mergeCell ref="M3:N3"/>
    <mergeCell ref="O3:P3"/>
  </mergeCells>
  <phoneticPr fontId="2" type="noConversion"/>
  <pageMargins left="0.70866141732283472" right="0.31496062992125984" top="0.47244094488188981" bottom="0.47244094488188981" header="0.19685039370078741" footer="0.19685039370078741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5D947-E348-4F09-AD11-C91F45849247}">
  <sheetPr>
    <pageSetUpPr fitToPage="1"/>
  </sheetPr>
  <dimension ref="A1:BA302"/>
  <sheetViews>
    <sheetView view="pageBreakPreview" zoomScale="85" zoomScaleNormal="100" zoomScaleSheetLayoutView="85" workbookViewId="0">
      <pane ySplit="3" topLeftCell="A4" activePane="bottomLeft" state="frozen"/>
      <selection pane="bottomLeft" activeCell="B17" sqref="B17"/>
    </sheetView>
  </sheetViews>
  <sheetFormatPr defaultRowHeight="13.5" x14ac:dyDescent="0.3"/>
  <cols>
    <col min="1" max="2" width="30.625" style="78" customWidth="1"/>
    <col min="3" max="3" width="5.625" style="78" customWidth="1"/>
    <col min="4" max="4" width="8.625" style="78" customWidth="1"/>
    <col min="5" max="8" width="13.125" style="78" customWidth="1"/>
    <col min="9" max="12" width="13.125" style="78" hidden="1" customWidth="1"/>
    <col min="13" max="16" width="13.125" style="78" customWidth="1"/>
    <col min="17" max="17" width="12.375" style="78" customWidth="1"/>
    <col min="18" max="47" width="2.625" style="78" hidden="1" customWidth="1"/>
    <col min="48" max="48" width="10.625" style="78" hidden="1" customWidth="1"/>
    <col min="49" max="50" width="1.625" style="78" hidden="1" customWidth="1"/>
    <col min="51" max="51" width="24.625" style="78" hidden="1" customWidth="1"/>
    <col min="52" max="52" width="10.625" style="78" hidden="1" customWidth="1"/>
    <col min="53" max="16384" width="9" style="78"/>
  </cols>
  <sheetData>
    <row r="1" spans="1:52" ht="30" customHeight="1" x14ac:dyDescent="0.3">
      <c r="A1" s="77" t="str">
        <f>'[2]공종별집계표(창의융합)'!A2</f>
        <v>【창의융합 SPACE 구축사업】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52" ht="30" customHeight="1" x14ac:dyDescent="0.3">
      <c r="A2" s="79" t="s">
        <v>58</v>
      </c>
      <c r="B2" s="79" t="s">
        <v>59</v>
      </c>
      <c r="C2" s="79" t="s">
        <v>60</v>
      </c>
      <c r="D2" s="79" t="s">
        <v>61</v>
      </c>
      <c r="E2" s="79" t="s">
        <v>62</v>
      </c>
      <c r="F2" s="79"/>
      <c r="G2" s="79" t="s">
        <v>63</v>
      </c>
      <c r="H2" s="79"/>
      <c r="I2" s="80"/>
      <c r="J2" s="80"/>
      <c r="K2" s="80"/>
      <c r="L2" s="80"/>
      <c r="M2" s="79" t="s">
        <v>64</v>
      </c>
      <c r="N2" s="79"/>
      <c r="O2" s="79" t="s">
        <v>65</v>
      </c>
      <c r="P2" s="79"/>
      <c r="Q2" s="79" t="s">
        <v>66</v>
      </c>
      <c r="R2" s="77" t="s">
        <v>102</v>
      </c>
      <c r="S2" s="77" t="s">
        <v>68</v>
      </c>
      <c r="T2" s="77" t="s">
        <v>103</v>
      </c>
      <c r="U2" s="77" t="s">
        <v>67</v>
      </c>
      <c r="V2" s="77" t="s">
        <v>104</v>
      </c>
      <c r="W2" s="77" t="s">
        <v>105</v>
      </c>
      <c r="X2" s="77" t="s">
        <v>106</v>
      </c>
      <c r="Y2" s="77" t="s">
        <v>107</v>
      </c>
      <c r="Z2" s="77" t="s">
        <v>108</v>
      </c>
      <c r="AA2" s="77" t="s">
        <v>109</v>
      </c>
      <c r="AB2" s="77" t="s">
        <v>110</v>
      </c>
      <c r="AC2" s="77" t="s">
        <v>111</v>
      </c>
      <c r="AD2" s="77" t="s">
        <v>112</v>
      </c>
      <c r="AE2" s="77" t="s">
        <v>113</v>
      </c>
      <c r="AF2" s="77" t="s">
        <v>114</v>
      </c>
      <c r="AG2" s="77" t="s">
        <v>115</v>
      </c>
      <c r="AH2" s="77" t="s">
        <v>116</v>
      </c>
      <c r="AI2" s="77" t="s">
        <v>117</v>
      </c>
      <c r="AJ2" s="77" t="s">
        <v>118</v>
      </c>
      <c r="AK2" s="77" t="s">
        <v>119</v>
      </c>
      <c r="AL2" s="77" t="s">
        <v>120</v>
      </c>
      <c r="AM2" s="77" t="s">
        <v>121</v>
      </c>
      <c r="AN2" s="77" t="s">
        <v>122</v>
      </c>
      <c r="AO2" s="77" t="s">
        <v>123</v>
      </c>
      <c r="AP2" s="77" t="s">
        <v>124</v>
      </c>
      <c r="AQ2" s="77" t="s">
        <v>125</v>
      </c>
      <c r="AR2" s="77" t="s">
        <v>126</v>
      </c>
      <c r="AS2" s="77" t="s">
        <v>127</v>
      </c>
      <c r="AT2" s="77" t="s">
        <v>128</v>
      </c>
      <c r="AU2" s="77" t="s">
        <v>129</v>
      </c>
      <c r="AV2" s="77" t="s">
        <v>130</v>
      </c>
      <c r="AW2" s="77" t="s">
        <v>70</v>
      </c>
      <c r="AX2" s="77" t="s">
        <v>71</v>
      </c>
      <c r="AY2" s="77" t="s">
        <v>131</v>
      </c>
      <c r="AZ2" s="77" t="s">
        <v>132</v>
      </c>
    </row>
    <row r="3" spans="1:52" ht="30" customHeight="1" x14ac:dyDescent="0.3">
      <c r="A3" s="79"/>
      <c r="B3" s="79"/>
      <c r="C3" s="79"/>
      <c r="D3" s="79"/>
      <c r="E3" s="80" t="s">
        <v>74</v>
      </c>
      <c r="F3" s="80" t="s">
        <v>75</v>
      </c>
      <c r="G3" s="80" t="s">
        <v>74</v>
      </c>
      <c r="H3" s="80" t="s">
        <v>75</v>
      </c>
      <c r="I3" s="80"/>
      <c r="J3" s="80"/>
      <c r="K3" s="80"/>
      <c r="L3" s="80"/>
      <c r="M3" s="80" t="s">
        <v>74</v>
      </c>
      <c r="N3" s="80" t="s">
        <v>75</v>
      </c>
      <c r="O3" s="80" t="s">
        <v>74</v>
      </c>
      <c r="P3" s="80" t="s">
        <v>75</v>
      </c>
      <c r="Q3" s="79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</row>
    <row r="4" spans="1:52" ht="30" customHeight="1" x14ac:dyDescent="0.3">
      <c r="A4" s="81" t="str">
        <f>'[2]공종별집계표(창의융합)'!A6</f>
        <v>0101  가  설  공  사</v>
      </c>
      <c r="B4" s="81" t="s">
        <v>76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U4" s="83" t="s">
        <v>79</v>
      </c>
    </row>
    <row r="5" spans="1:52" ht="30" customHeight="1" x14ac:dyDescent="0.3">
      <c r="A5" s="81" t="s">
        <v>133</v>
      </c>
      <c r="B5" s="81" t="s">
        <v>134</v>
      </c>
      <c r="C5" s="81" t="s">
        <v>135</v>
      </c>
      <c r="D5" s="82">
        <f>'[2]수량산출서(창의융합)'!F8</f>
        <v>4</v>
      </c>
      <c r="E5" s="84"/>
      <c r="F5" s="84">
        <f t="shared" ref="F5:F6" si="0">TRUNC(E5*D5, 0)</f>
        <v>0</v>
      </c>
      <c r="G5" s="84"/>
      <c r="H5" s="84">
        <f t="shared" ref="H5:H6" si="1">TRUNC(G5*D5, 0)</f>
        <v>0</v>
      </c>
      <c r="I5" s="84"/>
      <c r="J5" s="84"/>
      <c r="K5" s="84"/>
      <c r="L5" s="84"/>
      <c r="M5" s="84">
        <f>TRUNC([2]일위대가목록!M4,0)</f>
        <v>0</v>
      </c>
      <c r="N5" s="84">
        <f t="shared" ref="N5:N6" si="2">TRUNC(M5*D5, 0)</f>
        <v>0</v>
      </c>
      <c r="O5" s="84">
        <f t="shared" ref="O5:P6" si="3">TRUNC(E5+G5+M5, 0)</f>
        <v>0</v>
      </c>
      <c r="P5" s="84">
        <f t="shared" si="3"/>
        <v>0</v>
      </c>
      <c r="Q5" s="81" t="s">
        <v>76</v>
      </c>
      <c r="R5" s="83" t="s">
        <v>136</v>
      </c>
      <c r="S5" s="83" t="s">
        <v>76</v>
      </c>
      <c r="T5" s="83" t="s">
        <v>76</v>
      </c>
      <c r="U5" s="83" t="s">
        <v>79</v>
      </c>
      <c r="V5" s="83" t="s">
        <v>137</v>
      </c>
      <c r="W5" s="83" t="s">
        <v>138</v>
      </c>
      <c r="X5" s="83" t="s">
        <v>138</v>
      </c>
      <c r="AV5" s="83" t="s">
        <v>76</v>
      </c>
      <c r="AW5" s="83" t="s">
        <v>76</v>
      </c>
      <c r="AY5" s="83" t="s">
        <v>139</v>
      </c>
      <c r="AZ5" s="78">
        <v>60211</v>
      </c>
    </row>
    <row r="6" spans="1:52" ht="30" customHeight="1" x14ac:dyDescent="0.3">
      <c r="A6" s="81" t="s">
        <v>140</v>
      </c>
      <c r="B6" s="81" t="s">
        <v>141</v>
      </c>
      <c r="C6" s="81" t="s">
        <v>142</v>
      </c>
      <c r="D6" s="82">
        <f>'[2]수량산출서(창의융합)'!F12</f>
        <v>596.6</v>
      </c>
      <c r="E6" s="84">
        <f>TRUNC([2]일위대가목록!E5,0)</f>
        <v>0</v>
      </c>
      <c r="F6" s="84">
        <f t="shared" si="0"/>
        <v>0</v>
      </c>
      <c r="G6" s="84"/>
      <c r="H6" s="84">
        <f t="shared" si="1"/>
        <v>0</v>
      </c>
      <c r="I6" s="84"/>
      <c r="J6" s="84"/>
      <c r="K6" s="84"/>
      <c r="L6" s="84"/>
      <c r="M6" s="84">
        <f>TRUNC([2]일위대가목록!M5,0)</f>
        <v>0</v>
      </c>
      <c r="N6" s="84">
        <f t="shared" si="2"/>
        <v>0</v>
      </c>
      <c r="O6" s="84">
        <f t="shared" si="3"/>
        <v>0</v>
      </c>
      <c r="P6" s="84">
        <f t="shared" si="3"/>
        <v>0</v>
      </c>
      <c r="Q6" s="81" t="s">
        <v>76</v>
      </c>
      <c r="R6" s="83" t="s">
        <v>143</v>
      </c>
      <c r="S6" s="83" t="s">
        <v>76</v>
      </c>
      <c r="T6" s="83" t="s">
        <v>76</v>
      </c>
      <c r="U6" s="83" t="s">
        <v>79</v>
      </c>
      <c r="V6" s="83" t="s">
        <v>137</v>
      </c>
      <c r="W6" s="83" t="s">
        <v>138</v>
      </c>
      <c r="X6" s="83" t="s">
        <v>138</v>
      </c>
      <c r="AV6" s="83" t="s">
        <v>76</v>
      </c>
      <c r="AW6" s="83" t="s">
        <v>76</v>
      </c>
      <c r="AY6" s="83" t="s">
        <v>144</v>
      </c>
      <c r="AZ6" s="78">
        <v>60218</v>
      </c>
    </row>
    <row r="7" spans="1:52" ht="30" customHeight="1" x14ac:dyDescent="0.3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52" ht="30" customHeight="1" x14ac:dyDescent="0.3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52" ht="30" customHeight="1" x14ac:dyDescent="0.3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52" ht="30" customHeight="1" x14ac:dyDescent="0.3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52" ht="30" customHeight="1" x14ac:dyDescent="0.3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spans="1:52" ht="30" customHeight="1" x14ac:dyDescent="0.3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spans="1:52" ht="30" customHeight="1" x14ac:dyDescent="0.3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52" ht="30" customHeight="1" x14ac:dyDescent="0.3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52" ht="30" customHeight="1" x14ac:dyDescent="0.3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52" ht="30" customHeight="1" x14ac:dyDescent="0.3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53" ht="30" customHeight="1" x14ac:dyDescent="0.3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53" ht="30" customHeight="1" x14ac:dyDescent="0.3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spans="1:53" ht="30" customHeight="1" x14ac:dyDescent="0.3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spans="1:53" ht="30" customHeight="1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spans="1:53" ht="30" customHeight="1" x14ac:dyDescent="0.3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</row>
    <row r="22" spans="1:53" ht="30" customHeight="1" x14ac:dyDescent="0.3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</row>
    <row r="23" spans="1:53" ht="30" customHeight="1" x14ac:dyDescent="0.3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</row>
    <row r="24" spans="1:53" ht="30" customHeight="1" x14ac:dyDescent="0.3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spans="1:53" ht="30" customHeight="1" x14ac:dyDescent="0.3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</row>
    <row r="26" spans="1:53" ht="30" customHeight="1" x14ac:dyDescent="0.3">
      <c r="A26" s="81" t="s">
        <v>101</v>
      </c>
      <c r="B26" s="82"/>
      <c r="C26" s="82"/>
      <c r="D26" s="82"/>
      <c r="E26" s="82"/>
      <c r="F26" s="84">
        <f>SUM(F5:F25)</f>
        <v>0</v>
      </c>
      <c r="G26" s="82"/>
      <c r="H26" s="84">
        <f>SUM(H5:H25)</f>
        <v>0</v>
      </c>
      <c r="I26" s="84"/>
      <c r="J26" s="84"/>
      <c r="K26" s="84"/>
      <c r="L26" s="84"/>
      <c r="M26" s="82"/>
      <c r="N26" s="84">
        <f>SUM(N5:N25)</f>
        <v>0</v>
      </c>
      <c r="O26" s="82"/>
      <c r="P26" s="84">
        <f>SUM(P5:P25)</f>
        <v>0</v>
      </c>
      <c r="Q26" s="82"/>
      <c r="R26" s="78" t="s">
        <v>145</v>
      </c>
    </row>
    <row r="27" spans="1:53" ht="30" customHeight="1" x14ac:dyDescent="0.3">
      <c r="A27" s="81" t="str">
        <f>'[2]공종별집계표(창의융합)'!A7</f>
        <v>0102  토    공    사</v>
      </c>
      <c r="B27" s="81" t="s">
        <v>76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U27" s="83" t="s">
        <v>82</v>
      </c>
    </row>
    <row r="28" spans="1:53" ht="30" customHeight="1" x14ac:dyDescent="0.3">
      <c r="A28" s="81" t="s">
        <v>146</v>
      </c>
      <c r="B28" s="81" t="s">
        <v>147</v>
      </c>
      <c r="C28" s="81" t="s">
        <v>148</v>
      </c>
      <c r="D28" s="82">
        <f>'[2]수량산출서(창의융합)'!F17</f>
        <v>12.2</v>
      </c>
      <c r="E28" s="84"/>
      <c r="F28" s="84">
        <f t="shared" ref="F28:F33" si="4">TRUNC(E28*D28, 0)</f>
        <v>0</v>
      </c>
      <c r="G28" s="84"/>
      <c r="H28" s="84">
        <f t="shared" ref="H28:H33" si="5">TRUNC(G28*D28, 0)</f>
        <v>0</v>
      </c>
      <c r="I28" s="84"/>
      <c r="J28" s="84"/>
      <c r="K28" s="84"/>
      <c r="L28" s="84"/>
      <c r="M28" s="84"/>
      <c r="N28" s="84">
        <f t="shared" ref="N28:N33" si="6">TRUNC(M28*D28, 0)</f>
        <v>0</v>
      </c>
      <c r="O28" s="84">
        <f t="shared" ref="O28:P33" si="7">TRUNC(E28+G28+M28, 0)</f>
        <v>0</v>
      </c>
      <c r="P28" s="84">
        <f t="shared" si="7"/>
        <v>0</v>
      </c>
      <c r="Q28" s="81" t="s">
        <v>76</v>
      </c>
      <c r="R28" s="83" t="s">
        <v>149</v>
      </c>
      <c r="S28" s="83" t="s">
        <v>76</v>
      </c>
      <c r="T28" s="83" t="s">
        <v>76</v>
      </c>
      <c r="U28" s="83" t="s">
        <v>82</v>
      </c>
      <c r="V28" s="83" t="s">
        <v>137</v>
      </c>
      <c r="W28" s="83" t="s">
        <v>138</v>
      </c>
      <c r="X28" s="83" t="s">
        <v>138</v>
      </c>
      <c r="AV28" s="83" t="s">
        <v>76</v>
      </c>
      <c r="AW28" s="83" t="s">
        <v>76</v>
      </c>
      <c r="AY28" s="83" t="s">
        <v>150</v>
      </c>
      <c r="AZ28" s="78">
        <v>60234</v>
      </c>
    </row>
    <row r="29" spans="1:53" ht="30" customHeight="1" x14ac:dyDescent="0.3">
      <c r="A29" s="81" t="s">
        <v>151</v>
      </c>
      <c r="B29" s="81" t="s">
        <v>152</v>
      </c>
      <c r="C29" s="81" t="s">
        <v>148</v>
      </c>
      <c r="D29" s="82">
        <f>'[2]수량산출서(창의융합)'!F21</f>
        <v>8.6</v>
      </c>
      <c r="E29" s="84"/>
      <c r="F29" s="84">
        <f t="shared" si="4"/>
        <v>0</v>
      </c>
      <c r="G29" s="84"/>
      <c r="H29" s="84">
        <f t="shared" si="5"/>
        <v>0</v>
      </c>
      <c r="I29" s="84"/>
      <c r="J29" s="84"/>
      <c r="K29" s="84"/>
      <c r="L29" s="84"/>
      <c r="M29" s="84"/>
      <c r="N29" s="84">
        <f t="shared" si="6"/>
        <v>0</v>
      </c>
      <c r="O29" s="84">
        <f t="shared" si="7"/>
        <v>0</v>
      </c>
      <c r="P29" s="84">
        <f t="shared" si="7"/>
        <v>0</v>
      </c>
      <c r="Q29" s="81" t="s">
        <v>76</v>
      </c>
      <c r="R29" s="83" t="s">
        <v>153</v>
      </c>
      <c r="S29" s="83" t="s">
        <v>76</v>
      </c>
      <c r="T29" s="83" t="s">
        <v>76</v>
      </c>
      <c r="U29" s="83" t="s">
        <v>82</v>
      </c>
      <c r="V29" s="83" t="s">
        <v>137</v>
      </c>
      <c r="W29" s="83" t="s">
        <v>138</v>
      </c>
      <c r="X29" s="83" t="s">
        <v>138</v>
      </c>
      <c r="AV29" s="83" t="s">
        <v>76</v>
      </c>
      <c r="AW29" s="83" t="s">
        <v>76</v>
      </c>
      <c r="AY29" s="83" t="s">
        <v>154</v>
      </c>
      <c r="AZ29" s="78">
        <v>60236</v>
      </c>
    </row>
    <row r="30" spans="1:53" ht="30" customHeight="1" x14ac:dyDescent="0.3">
      <c r="A30" s="81" t="s">
        <v>155</v>
      </c>
      <c r="B30" s="81" t="s">
        <v>156</v>
      </c>
      <c r="C30" s="81" t="s">
        <v>148</v>
      </c>
      <c r="D30" s="82">
        <f>'[2]수량산출서(창의융합)'!F25</f>
        <v>3.6</v>
      </c>
      <c r="E30" s="84"/>
      <c r="F30" s="84">
        <f t="shared" si="4"/>
        <v>0</v>
      </c>
      <c r="G30" s="84"/>
      <c r="H30" s="84">
        <f t="shared" si="5"/>
        <v>0</v>
      </c>
      <c r="I30" s="84"/>
      <c r="J30" s="84"/>
      <c r="K30" s="84"/>
      <c r="L30" s="84"/>
      <c r="M30" s="84"/>
      <c r="N30" s="84">
        <f t="shared" si="6"/>
        <v>0</v>
      </c>
      <c r="O30" s="84">
        <f t="shared" si="7"/>
        <v>0</v>
      </c>
      <c r="P30" s="84">
        <f t="shared" si="7"/>
        <v>0</v>
      </c>
      <c r="Q30" s="81" t="s">
        <v>76</v>
      </c>
      <c r="R30" s="83" t="s">
        <v>157</v>
      </c>
      <c r="S30" s="83" t="s">
        <v>76</v>
      </c>
      <c r="T30" s="83" t="s">
        <v>76</v>
      </c>
      <c r="U30" s="83" t="s">
        <v>82</v>
      </c>
      <c r="V30" s="83" t="s">
        <v>137</v>
      </c>
      <c r="W30" s="83" t="s">
        <v>138</v>
      </c>
      <c r="X30" s="83" t="s">
        <v>138</v>
      </c>
      <c r="AV30" s="83" t="s">
        <v>76</v>
      </c>
      <c r="AW30" s="83" t="s">
        <v>76</v>
      </c>
      <c r="AY30" s="83" t="s">
        <v>158</v>
      </c>
      <c r="AZ30" s="78">
        <v>60230</v>
      </c>
    </row>
    <row r="31" spans="1:53" ht="30" customHeight="1" x14ac:dyDescent="0.3">
      <c r="A31" s="81" t="s">
        <v>159</v>
      </c>
      <c r="B31" s="81" t="s">
        <v>160</v>
      </c>
      <c r="C31" s="81" t="s">
        <v>161</v>
      </c>
      <c r="D31" s="82">
        <f>'[2]수량산출서(창의융합)'!F29</f>
        <v>29</v>
      </c>
      <c r="E31" s="84"/>
      <c r="F31" s="84">
        <f t="shared" si="4"/>
        <v>0</v>
      </c>
      <c r="G31" s="84"/>
      <c r="H31" s="84">
        <f t="shared" si="5"/>
        <v>0</v>
      </c>
      <c r="I31" s="84"/>
      <c r="J31" s="84"/>
      <c r="K31" s="84"/>
      <c r="L31" s="84"/>
      <c r="M31" s="84"/>
      <c r="N31" s="84">
        <f t="shared" si="6"/>
        <v>0</v>
      </c>
      <c r="O31" s="84">
        <f t="shared" si="7"/>
        <v>0</v>
      </c>
      <c r="P31" s="84">
        <f t="shared" si="7"/>
        <v>0</v>
      </c>
      <c r="Q31" s="81" t="s">
        <v>76</v>
      </c>
      <c r="R31" s="83" t="s">
        <v>162</v>
      </c>
      <c r="S31" s="83" t="s">
        <v>76</v>
      </c>
      <c r="T31" s="83" t="s">
        <v>76</v>
      </c>
      <c r="U31" s="83" t="s">
        <v>82</v>
      </c>
      <c r="V31" s="83" t="s">
        <v>138</v>
      </c>
      <c r="W31" s="83" t="s">
        <v>137</v>
      </c>
      <c r="X31" s="83" t="s">
        <v>138</v>
      </c>
      <c r="AV31" s="83" t="s">
        <v>76</v>
      </c>
      <c r="AW31" s="83" t="s">
        <v>76</v>
      </c>
      <c r="AY31" s="83" t="s">
        <v>163</v>
      </c>
      <c r="AZ31" s="78">
        <v>60253</v>
      </c>
    </row>
    <row r="32" spans="1:53" ht="30" customHeight="1" x14ac:dyDescent="0.3">
      <c r="A32" s="81" t="s">
        <v>164</v>
      </c>
      <c r="B32" s="81" t="s">
        <v>165</v>
      </c>
      <c r="C32" s="81" t="s">
        <v>166</v>
      </c>
      <c r="D32" s="82">
        <f>D31</f>
        <v>29</v>
      </c>
      <c r="E32" s="84"/>
      <c r="F32" s="84">
        <f t="shared" si="4"/>
        <v>0</v>
      </c>
      <c r="G32" s="84"/>
      <c r="H32" s="84">
        <f t="shared" si="5"/>
        <v>0</v>
      </c>
      <c r="I32" s="84"/>
      <c r="J32" s="84"/>
      <c r="K32" s="84"/>
      <c r="L32" s="84"/>
      <c r="M32" s="84"/>
      <c r="N32" s="84">
        <f t="shared" si="6"/>
        <v>0</v>
      </c>
      <c r="O32" s="84">
        <f t="shared" si="7"/>
        <v>0</v>
      </c>
      <c r="P32" s="84">
        <f t="shared" si="7"/>
        <v>0</v>
      </c>
      <c r="Q32" s="81" t="s">
        <v>76</v>
      </c>
      <c r="R32" s="83" t="s">
        <v>162</v>
      </c>
      <c r="S32" s="83" t="s">
        <v>76</v>
      </c>
      <c r="T32" s="83" t="s">
        <v>76</v>
      </c>
      <c r="U32" s="83" t="s">
        <v>82</v>
      </c>
      <c r="V32" s="83" t="s">
        <v>138</v>
      </c>
      <c r="W32" s="83" t="s">
        <v>137</v>
      </c>
      <c r="X32" s="83" t="s">
        <v>138</v>
      </c>
      <c r="AV32" s="83" t="s">
        <v>76</v>
      </c>
      <c r="AW32" s="83" t="s">
        <v>76</v>
      </c>
      <c r="AY32" s="83" t="s">
        <v>163</v>
      </c>
      <c r="AZ32" s="78">
        <v>60253</v>
      </c>
      <c r="BA32" s="78" t="s">
        <v>167</v>
      </c>
    </row>
    <row r="33" spans="1:53" ht="30" customHeight="1" x14ac:dyDescent="0.3">
      <c r="A33" s="81" t="s">
        <v>168</v>
      </c>
      <c r="B33" s="81" t="s">
        <v>169</v>
      </c>
      <c r="C33" s="81" t="s">
        <v>161</v>
      </c>
      <c r="D33" s="82">
        <f>'[2]수량산출서(창의융합)'!F33</f>
        <v>58</v>
      </c>
      <c r="E33" s="84"/>
      <c r="F33" s="84">
        <f t="shared" si="4"/>
        <v>0</v>
      </c>
      <c r="G33" s="84"/>
      <c r="H33" s="84">
        <f t="shared" si="5"/>
        <v>0</v>
      </c>
      <c r="I33" s="84"/>
      <c r="J33" s="84"/>
      <c r="K33" s="84"/>
      <c r="L33" s="84"/>
      <c r="M33" s="84"/>
      <c r="N33" s="84">
        <f t="shared" si="6"/>
        <v>0</v>
      </c>
      <c r="O33" s="84">
        <f t="shared" si="7"/>
        <v>0</v>
      </c>
      <c r="P33" s="84">
        <f t="shared" si="7"/>
        <v>0</v>
      </c>
      <c r="Q33" s="81" t="s">
        <v>76</v>
      </c>
      <c r="R33" s="83" t="s">
        <v>162</v>
      </c>
      <c r="S33" s="83" t="s">
        <v>76</v>
      </c>
      <c r="T33" s="83" t="s">
        <v>76</v>
      </c>
      <c r="U33" s="83" t="s">
        <v>82</v>
      </c>
      <c r="V33" s="83" t="s">
        <v>138</v>
      </c>
      <c r="W33" s="83" t="s">
        <v>137</v>
      </c>
      <c r="X33" s="83" t="s">
        <v>138</v>
      </c>
      <c r="AV33" s="83" t="s">
        <v>76</v>
      </c>
      <c r="AW33" s="83" t="s">
        <v>76</v>
      </c>
      <c r="AY33" s="83" t="s">
        <v>163</v>
      </c>
      <c r="AZ33" s="78">
        <v>60253</v>
      </c>
      <c r="BA33" s="78" t="s">
        <v>167</v>
      </c>
    </row>
    <row r="34" spans="1:53" ht="30" customHeight="1" x14ac:dyDescent="0.3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</row>
    <row r="35" spans="1:53" ht="30" customHeight="1" x14ac:dyDescent="0.3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</row>
    <row r="36" spans="1:53" ht="30" customHeight="1" x14ac:dyDescent="0.3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</row>
    <row r="37" spans="1:53" ht="30" customHeight="1" x14ac:dyDescent="0.3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</row>
    <row r="38" spans="1:53" ht="30" customHeight="1" x14ac:dyDescent="0.3">
      <c r="A38" s="8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</row>
    <row r="39" spans="1:53" ht="30" customHeight="1" x14ac:dyDescent="0.3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</row>
    <row r="40" spans="1:53" ht="30" customHeight="1" x14ac:dyDescent="0.3">
      <c r="A40" s="82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</row>
    <row r="41" spans="1:53" ht="30" customHeight="1" x14ac:dyDescent="0.3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</row>
    <row r="42" spans="1:53" ht="30" customHeight="1" x14ac:dyDescent="0.3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</row>
    <row r="43" spans="1:53" ht="30" customHeight="1" x14ac:dyDescent="0.3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</row>
    <row r="44" spans="1:53" ht="30" customHeight="1" x14ac:dyDescent="0.3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</row>
    <row r="45" spans="1:53" ht="30" customHeight="1" x14ac:dyDescent="0.3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</row>
    <row r="46" spans="1:53" ht="30" customHeight="1" x14ac:dyDescent="0.3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</row>
    <row r="47" spans="1:53" ht="30" customHeight="1" x14ac:dyDescent="0.3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</row>
    <row r="48" spans="1:53" ht="30" customHeight="1" x14ac:dyDescent="0.3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</row>
    <row r="49" spans="1:52" ht="30" customHeight="1" x14ac:dyDescent="0.3">
      <c r="A49" s="81" t="s">
        <v>101</v>
      </c>
      <c r="B49" s="82"/>
      <c r="C49" s="82"/>
      <c r="D49" s="82"/>
      <c r="E49" s="82"/>
      <c r="F49" s="84">
        <f>SUM(F28:F48)</f>
        <v>0</v>
      </c>
      <c r="G49" s="82"/>
      <c r="H49" s="84">
        <f>SUM(H28:H48)</f>
        <v>0</v>
      </c>
      <c r="I49" s="84"/>
      <c r="J49" s="84"/>
      <c r="K49" s="84"/>
      <c r="L49" s="84"/>
      <c r="M49" s="82"/>
      <c r="N49" s="84">
        <f>SUM(N28:N48)</f>
        <v>0</v>
      </c>
      <c r="O49" s="82"/>
      <c r="P49" s="84">
        <f>SUM(P28:P48)</f>
        <v>0</v>
      </c>
      <c r="Q49" s="82"/>
      <c r="R49" s="78" t="s">
        <v>145</v>
      </c>
    </row>
    <row r="50" spans="1:52" ht="30" customHeight="1" x14ac:dyDescent="0.3">
      <c r="A50" s="81" t="str">
        <f>'[2]공종별집계표(창의융합)'!A8</f>
        <v>0103  방  수  공  사</v>
      </c>
      <c r="B50" s="81" t="s">
        <v>76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U50" s="83" t="s">
        <v>84</v>
      </c>
    </row>
    <row r="51" spans="1:52" ht="30" customHeight="1" x14ac:dyDescent="0.3">
      <c r="A51" s="81" t="s">
        <v>170</v>
      </c>
      <c r="B51" s="81" t="s">
        <v>171</v>
      </c>
      <c r="C51" s="81" t="s">
        <v>172</v>
      </c>
      <c r="D51" s="82">
        <f>'[2]수량산출서(창의융합)'!F44</f>
        <v>46.4</v>
      </c>
      <c r="E51" s="84"/>
      <c r="F51" s="84">
        <f t="shared" ref="F51:F52" si="8">TRUNC(E51*D51, 0)</f>
        <v>0</v>
      </c>
      <c r="G51" s="84">
        <f>TRUNC([2]일위대가목록!G10,0)</f>
        <v>0</v>
      </c>
      <c r="H51" s="84">
        <f t="shared" ref="H51:H52" si="9">TRUNC(G51*D51, 0)</f>
        <v>0</v>
      </c>
      <c r="I51" s="84"/>
      <c r="J51" s="84"/>
      <c r="K51" s="84"/>
      <c r="L51" s="84"/>
      <c r="M51" s="84">
        <f>TRUNC([2]일위대가목록!M10,0)</f>
        <v>0</v>
      </c>
      <c r="N51" s="84">
        <f t="shared" ref="N51:N52" si="10">TRUNC(M51*D51, 0)</f>
        <v>0</v>
      </c>
      <c r="O51" s="84">
        <f t="shared" ref="O51:P52" si="11">TRUNC(E51+G51+M51, 0)</f>
        <v>0</v>
      </c>
      <c r="P51" s="84">
        <f t="shared" si="11"/>
        <v>0</v>
      </c>
      <c r="Q51" s="81" t="s">
        <v>76</v>
      </c>
      <c r="R51" s="83" t="s">
        <v>173</v>
      </c>
      <c r="S51" s="83" t="s">
        <v>76</v>
      </c>
      <c r="T51" s="83" t="s">
        <v>76</v>
      </c>
      <c r="U51" s="83" t="s">
        <v>84</v>
      </c>
      <c r="V51" s="83" t="s">
        <v>137</v>
      </c>
      <c r="W51" s="83" t="s">
        <v>138</v>
      </c>
      <c r="X51" s="83" t="s">
        <v>138</v>
      </c>
      <c r="AV51" s="83" t="s">
        <v>76</v>
      </c>
      <c r="AW51" s="83" t="s">
        <v>76</v>
      </c>
      <c r="AY51" s="83" t="s">
        <v>174</v>
      </c>
      <c r="AZ51" s="78">
        <v>60573</v>
      </c>
    </row>
    <row r="52" spans="1:52" ht="30" customHeight="1" x14ac:dyDescent="0.3">
      <c r="A52" s="81" t="s">
        <v>175</v>
      </c>
      <c r="B52" s="81" t="s">
        <v>176</v>
      </c>
      <c r="C52" s="81" t="s">
        <v>172</v>
      </c>
      <c r="D52" s="82">
        <f>'[2]수량산출서(창의융합)'!F50</f>
        <v>67</v>
      </c>
      <c r="E52" s="84"/>
      <c r="F52" s="84">
        <f t="shared" si="8"/>
        <v>0</v>
      </c>
      <c r="G52" s="84"/>
      <c r="H52" s="84">
        <f t="shared" si="9"/>
        <v>0</v>
      </c>
      <c r="I52" s="84"/>
      <c r="J52" s="84"/>
      <c r="K52" s="84"/>
      <c r="L52" s="84"/>
      <c r="M52" s="84">
        <f>TRUNC([2]일위대가목록!M11,0)</f>
        <v>0</v>
      </c>
      <c r="N52" s="84">
        <f t="shared" si="10"/>
        <v>0</v>
      </c>
      <c r="O52" s="84">
        <f t="shared" si="11"/>
        <v>0</v>
      </c>
      <c r="P52" s="84">
        <f t="shared" si="11"/>
        <v>0</v>
      </c>
      <c r="Q52" s="81" t="s">
        <v>76</v>
      </c>
      <c r="R52" s="83" t="s">
        <v>177</v>
      </c>
      <c r="S52" s="83" t="s">
        <v>76</v>
      </c>
      <c r="T52" s="83" t="s">
        <v>76</v>
      </c>
      <c r="U52" s="83" t="s">
        <v>84</v>
      </c>
      <c r="V52" s="83" t="s">
        <v>137</v>
      </c>
      <c r="W52" s="83" t="s">
        <v>138</v>
      </c>
      <c r="X52" s="83" t="s">
        <v>138</v>
      </c>
      <c r="AV52" s="83" t="s">
        <v>76</v>
      </c>
      <c r="AW52" s="83" t="s">
        <v>76</v>
      </c>
      <c r="AY52" s="83" t="s">
        <v>178</v>
      </c>
      <c r="AZ52" s="78">
        <v>60574</v>
      </c>
    </row>
    <row r="53" spans="1:52" ht="30" customHeight="1" x14ac:dyDescent="0.3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</row>
    <row r="54" spans="1:52" ht="30" customHeight="1" x14ac:dyDescent="0.3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</row>
    <row r="55" spans="1:52" ht="30" customHeight="1" x14ac:dyDescent="0.3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</row>
    <row r="56" spans="1:52" ht="30" customHeight="1" x14ac:dyDescent="0.3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</row>
    <row r="57" spans="1:52" ht="30" customHeight="1" x14ac:dyDescent="0.3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</row>
    <row r="58" spans="1:52" ht="30" customHeight="1" x14ac:dyDescent="0.3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</row>
    <row r="59" spans="1:52" ht="30" customHeight="1" x14ac:dyDescent="0.3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</row>
    <row r="60" spans="1:52" ht="30" customHeight="1" x14ac:dyDescent="0.3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</row>
    <row r="61" spans="1:52" ht="30" customHeight="1" x14ac:dyDescent="0.3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</row>
    <row r="62" spans="1:52" ht="30" customHeight="1" x14ac:dyDescent="0.3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</row>
    <row r="63" spans="1:52" ht="30" customHeight="1" x14ac:dyDescent="0.3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</row>
    <row r="64" spans="1:52" ht="30" customHeight="1" x14ac:dyDescent="0.3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</row>
    <row r="65" spans="1:52" ht="30" customHeight="1" x14ac:dyDescent="0.3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</row>
    <row r="66" spans="1:52" ht="30" customHeight="1" x14ac:dyDescent="0.3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</row>
    <row r="67" spans="1:52" ht="30" customHeight="1" x14ac:dyDescent="0.3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</row>
    <row r="68" spans="1:52" ht="30" customHeight="1" x14ac:dyDescent="0.3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</row>
    <row r="69" spans="1:52" ht="30" customHeight="1" x14ac:dyDescent="0.3">
      <c r="A69" s="82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</row>
    <row r="70" spans="1:52" ht="30" customHeight="1" x14ac:dyDescent="0.3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</row>
    <row r="71" spans="1:52" ht="30" customHeight="1" x14ac:dyDescent="0.3">
      <c r="A71" s="82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</row>
    <row r="72" spans="1:52" ht="30" customHeight="1" x14ac:dyDescent="0.3">
      <c r="A72" s="81" t="s">
        <v>101</v>
      </c>
      <c r="B72" s="82"/>
      <c r="C72" s="82"/>
      <c r="D72" s="82"/>
      <c r="E72" s="82"/>
      <c r="F72" s="84">
        <f>SUM(F51:F71)</f>
        <v>0</v>
      </c>
      <c r="G72" s="82"/>
      <c r="H72" s="84">
        <f>SUM(H51:H71)</f>
        <v>0</v>
      </c>
      <c r="I72" s="84"/>
      <c r="J72" s="84"/>
      <c r="K72" s="84"/>
      <c r="L72" s="84"/>
      <c r="M72" s="82"/>
      <c r="N72" s="84">
        <f>SUM(N51:N71)</f>
        <v>0</v>
      </c>
      <c r="O72" s="82"/>
      <c r="P72" s="84">
        <f>SUM(P51:P71)</f>
        <v>0</v>
      </c>
      <c r="Q72" s="82"/>
      <c r="R72" s="78" t="s">
        <v>145</v>
      </c>
    </row>
    <row r="73" spans="1:52" ht="30" customHeight="1" x14ac:dyDescent="0.3">
      <c r="A73" s="81" t="str">
        <f>'[2]공종별집계표(창의융합)'!A9</f>
        <v>0104  지붕및홈통공사</v>
      </c>
      <c r="B73" s="81" t="s">
        <v>76</v>
      </c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U73" s="83" t="s">
        <v>86</v>
      </c>
    </row>
    <row r="74" spans="1:52" ht="30" customHeight="1" x14ac:dyDescent="0.3">
      <c r="A74" s="81" t="s">
        <v>179</v>
      </c>
      <c r="B74" s="81" t="s">
        <v>180</v>
      </c>
      <c r="C74" s="81" t="s">
        <v>181</v>
      </c>
      <c r="D74" s="82">
        <v>1</v>
      </c>
      <c r="E74" s="84"/>
      <c r="F74" s="84">
        <f t="shared" ref="F74" si="12">TRUNC(E74*D74, 0)</f>
        <v>0</v>
      </c>
      <c r="G74" s="84"/>
      <c r="H74" s="84">
        <f t="shared" ref="H74" si="13">TRUNC(G74*D74, 0)</f>
        <v>0</v>
      </c>
      <c r="I74" s="84"/>
      <c r="J74" s="84"/>
      <c r="K74" s="84"/>
      <c r="L74" s="84"/>
      <c r="M74" s="84"/>
      <c r="N74" s="84">
        <f t="shared" ref="N74" si="14">TRUNC(M74*D74, 0)</f>
        <v>0</v>
      </c>
      <c r="O74" s="84">
        <f t="shared" ref="O74:P74" si="15">TRUNC(E74+G74+M74, 0)</f>
        <v>0</v>
      </c>
      <c r="P74" s="84">
        <f t="shared" si="15"/>
        <v>0</v>
      </c>
      <c r="Q74" s="81" t="s">
        <v>76</v>
      </c>
      <c r="R74" s="83" t="s">
        <v>182</v>
      </c>
      <c r="S74" s="83" t="s">
        <v>76</v>
      </c>
      <c r="T74" s="83" t="s">
        <v>76</v>
      </c>
      <c r="U74" s="83" t="s">
        <v>86</v>
      </c>
      <c r="V74" s="83" t="s">
        <v>137</v>
      </c>
      <c r="W74" s="83" t="s">
        <v>138</v>
      </c>
      <c r="X74" s="83" t="s">
        <v>138</v>
      </c>
      <c r="AV74" s="83" t="s">
        <v>76</v>
      </c>
      <c r="AW74" s="83" t="s">
        <v>76</v>
      </c>
      <c r="AY74" s="83" t="s">
        <v>183</v>
      </c>
      <c r="AZ74" s="78">
        <v>60601</v>
      </c>
    </row>
    <row r="75" spans="1:52" ht="30" customHeight="1" x14ac:dyDescent="0.3">
      <c r="A75" s="81"/>
      <c r="B75" s="81"/>
      <c r="C75" s="81"/>
      <c r="D75" s="82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1"/>
      <c r="R75" s="83"/>
      <c r="S75" s="83"/>
      <c r="T75" s="83"/>
      <c r="U75" s="83"/>
      <c r="V75" s="83"/>
      <c r="W75" s="83"/>
      <c r="X75" s="83"/>
      <c r="AV75" s="83"/>
      <c r="AW75" s="83"/>
      <c r="AY75" s="83"/>
    </row>
    <row r="76" spans="1:52" ht="30" customHeight="1" x14ac:dyDescent="0.3">
      <c r="A76" s="81"/>
      <c r="B76" s="81"/>
      <c r="C76" s="81"/>
      <c r="D76" s="82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1"/>
      <c r="R76" s="83"/>
      <c r="S76" s="83"/>
      <c r="T76" s="83"/>
      <c r="U76" s="83"/>
      <c r="V76" s="83"/>
      <c r="W76" s="83"/>
      <c r="X76" s="83"/>
      <c r="AV76" s="83"/>
      <c r="AW76" s="83"/>
      <c r="AY76" s="83"/>
    </row>
    <row r="77" spans="1:52" ht="30" customHeight="1" x14ac:dyDescent="0.3">
      <c r="A77" s="81"/>
      <c r="B77" s="81"/>
      <c r="C77" s="81"/>
      <c r="D77" s="82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1"/>
      <c r="R77" s="83"/>
      <c r="S77" s="83"/>
      <c r="T77" s="83"/>
      <c r="U77" s="83"/>
      <c r="V77" s="83"/>
      <c r="W77" s="83"/>
      <c r="X77" s="83"/>
      <c r="AV77" s="83"/>
      <c r="AW77" s="83"/>
      <c r="AY77" s="83"/>
    </row>
    <row r="78" spans="1:52" ht="30" customHeight="1" x14ac:dyDescent="0.3">
      <c r="A78" s="81"/>
      <c r="B78" s="81"/>
      <c r="C78" s="81"/>
      <c r="D78" s="82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1"/>
      <c r="R78" s="83"/>
      <c r="S78" s="83"/>
      <c r="T78" s="83"/>
      <c r="U78" s="83"/>
      <c r="V78" s="83"/>
      <c r="W78" s="83"/>
      <c r="X78" s="83"/>
      <c r="AV78" s="83"/>
      <c r="AW78" s="83"/>
      <c r="AY78" s="83"/>
    </row>
    <row r="79" spans="1:52" ht="30" customHeight="1" x14ac:dyDescent="0.3">
      <c r="A79" s="81"/>
      <c r="B79" s="81"/>
      <c r="C79" s="81"/>
      <c r="D79" s="82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1"/>
      <c r="R79" s="83"/>
      <c r="S79" s="83"/>
      <c r="T79" s="83"/>
      <c r="U79" s="83"/>
      <c r="V79" s="83"/>
      <c r="W79" s="83"/>
      <c r="X79" s="83"/>
      <c r="AV79" s="83"/>
      <c r="AW79" s="83"/>
      <c r="AY79" s="83"/>
    </row>
    <row r="80" spans="1:52" ht="30" customHeight="1" x14ac:dyDescent="0.3">
      <c r="A80" s="81"/>
      <c r="B80" s="81"/>
      <c r="C80" s="81"/>
      <c r="D80" s="82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1"/>
      <c r="R80" s="83"/>
      <c r="S80" s="83"/>
      <c r="T80" s="83"/>
      <c r="U80" s="83"/>
      <c r="V80" s="83"/>
      <c r="W80" s="83"/>
      <c r="X80" s="83"/>
      <c r="AV80" s="83"/>
      <c r="AW80" s="83"/>
      <c r="AY80" s="83"/>
    </row>
    <row r="81" spans="1:51" ht="30" customHeight="1" x14ac:dyDescent="0.3">
      <c r="A81" s="81"/>
      <c r="B81" s="81"/>
      <c r="C81" s="81"/>
      <c r="D81" s="82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1"/>
      <c r="R81" s="83"/>
      <c r="S81" s="83"/>
      <c r="T81" s="83"/>
      <c r="U81" s="83"/>
      <c r="V81" s="83"/>
      <c r="W81" s="83"/>
      <c r="X81" s="83"/>
      <c r="AV81" s="83"/>
      <c r="AW81" s="83"/>
      <c r="AY81" s="83"/>
    </row>
    <row r="82" spans="1:51" ht="30" customHeight="1" x14ac:dyDescent="0.3">
      <c r="A82" s="81"/>
      <c r="B82" s="81"/>
      <c r="C82" s="81"/>
      <c r="D82" s="82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1"/>
      <c r="R82" s="83"/>
      <c r="S82" s="83"/>
      <c r="T82" s="83"/>
      <c r="U82" s="83"/>
      <c r="V82" s="83"/>
      <c r="W82" s="83"/>
      <c r="X82" s="83"/>
      <c r="AV82" s="83"/>
      <c r="AW82" s="83"/>
      <c r="AY82" s="83"/>
    </row>
    <row r="83" spans="1:51" ht="30" customHeight="1" x14ac:dyDescent="0.3">
      <c r="A83" s="81"/>
      <c r="B83" s="81"/>
      <c r="C83" s="81"/>
      <c r="D83" s="82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1"/>
      <c r="R83" s="83"/>
      <c r="S83" s="83"/>
      <c r="T83" s="83"/>
      <c r="U83" s="83"/>
      <c r="V83" s="83"/>
      <c r="W83" s="83"/>
      <c r="X83" s="83"/>
      <c r="AV83" s="83"/>
      <c r="AW83" s="83"/>
      <c r="AY83" s="83"/>
    </row>
    <row r="84" spans="1:51" ht="30" customHeight="1" x14ac:dyDescent="0.3">
      <c r="A84" s="81"/>
      <c r="B84" s="81"/>
      <c r="C84" s="81"/>
      <c r="D84" s="82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1"/>
      <c r="R84" s="83"/>
      <c r="S84" s="83"/>
      <c r="T84" s="83"/>
      <c r="U84" s="83"/>
      <c r="V84" s="83"/>
      <c r="W84" s="83"/>
      <c r="X84" s="83"/>
      <c r="AV84" s="83"/>
      <c r="AW84" s="83"/>
      <c r="AY84" s="83"/>
    </row>
    <row r="85" spans="1:51" ht="30" customHeight="1" x14ac:dyDescent="0.3">
      <c r="A85" s="81"/>
      <c r="B85" s="81"/>
      <c r="C85" s="81"/>
      <c r="D85" s="82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1"/>
      <c r="R85" s="83"/>
      <c r="S85" s="83"/>
      <c r="T85" s="83"/>
      <c r="U85" s="83"/>
      <c r="V85" s="83"/>
      <c r="W85" s="83"/>
      <c r="X85" s="83"/>
      <c r="AV85" s="83"/>
      <c r="AW85" s="83"/>
      <c r="AY85" s="83"/>
    </row>
    <row r="86" spans="1:51" ht="30" customHeight="1" x14ac:dyDescent="0.3">
      <c r="A86" s="81"/>
      <c r="B86" s="81"/>
      <c r="C86" s="81"/>
      <c r="D86" s="82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1"/>
      <c r="R86" s="83"/>
      <c r="S86" s="83"/>
      <c r="T86" s="83"/>
      <c r="U86" s="83"/>
      <c r="V86" s="83"/>
      <c r="W86" s="83"/>
      <c r="X86" s="83"/>
      <c r="AV86" s="83"/>
      <c r="AW86" s="83"/>
      <c r="AY86" s="83"/>
    </row>
    <row r="87" spans="1:51" ht="30" customHeight="1" x14ac:dyDescent="0.3">
      <c r="A87" s="81"/>
      <c r="B87" s="81"/>
      <c r="C87" s="81"/>
      <c r="D87" s="82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1"/>
      <c r="R87" s="83"/>
      <c r="S87" s="83"/>
      <c r="T87" s="83"/>
      <c r="U87" s="83"/>
      <c r="V87" s="83"/>
      <c r="W87" s="83"/>
      <c r="X87" s="83"/>
      <c r="AV87" s="83"/>
      <c r="AW87" s="83"/>
      <c r="AY87" s="83"/>
    </row>
    <row r="88" spans="1:51" ht="30" customHeight="1" x14ac:dyDescent="0.3">
      <c r="A88" s="81"/>
      <c r="B88" s="81"/>
      <c r="C88" s="81"/>
      <c r="D88" s="82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1"/>
      <c r="R88" s="83"/>
      <c r="S88" s="83"/>
      <c r="T88" s="83"/>
      <c r="U88" s="83"/>
      <c r="V88" s="83"/>
      <c r="W88" s="83"/>
      <c r="X88" s="83"/>
      <c r="AV88" s="83"/>
      <c r="AW88" s="83"/>
      <c r="AY88" s="83"/>
    </row>
    <row r="89" spans="1:51" ht="30" customHeight="1" x14ac:dyDescent="0.3">
      <c r="A89" s="81"/>
      <c r="B89" s="81"/>
      <c r="C89" s="81"/>
      <c r="D89" s="82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1"/>
      <c r="R89" s="83"/>
      <c r="S89" s="83"/>
      <c r="T89" s="83"/>
      <c r="U89" s="83"/>
      <c r="V89" s="83"/>
      <c r="W89" s="83"/>
      <c r="X89" s="83"/>
      <c r="AV89" s="83"/>
      <c r="AW89" s="83"/>
      <c r="AY89" s="83"/>
    </row>
    <row r="90" spans="1:51" ht="30" customHeight="1" x14ac:dyDescent="0.3">
      <c r="A90" s="81"/>
      <c r="B90" s="81"/>
      <c r="C90" s="81"/>
      <c r="D90" s="82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1"/>
      <c r="R90" s="83"/>
      <c r="S90" s="83"/>
      <c r="T90" s="83"/>
      <c r="U90" s="83"/>
      <c r="V90" s="83"/>
      <c r="W90" s="83"/>
      <c r="X90" s="83"/>
      <c r="AV90" s="83"/>
      <c r="AW90" s="83"/>
      <c r="AY90" s="83"/>
    </row>
    <row r="91" spans="1:51" ht="30" customHeight="1" x14ac:dyDescent="0.3">
      <c r="A91" s="81"/>
      <c r="B91" s="81"/>
      <c r="C91" s="81"/>
      <c r="D91" s="82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1"/>
      <c r="R91" s="83"/>
      <c r="S91" s="83"/>
      <c r="T91" s="83"/>
      <c r="U91" s="83"/>
      <c r="V91" s="83"/>
      <c r="W91" s="83"/>
      <c r="X91" s="83"/>
      <c r="AV91" s="83"/>
      <c r="AW91" s="83"/>
      <c r="AY91" s="83"/>
    </row>
    <row r="92" spans="1:51" ht="30" customHeight="1" x14ac:dyDescent="0.3">
      <c r="A92" s="81"/>
      <c r="B92" s="81"/>
      <c r="C92" s="81"/>
      <c r="D92" s="82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1"/>
      <c r="R92" s="83"/>
      <c r="S92" s="83"/>
      <c r="T92" s="83"/>
      <c r="U92" s="83"/>
      <c r="V92" s="83"/>
      <c r="W92" s="83"/>
      <c r="X92" s="83"/>
      <c r="AV92" s="83"/>
      <c r="AW92" s="83"/>
      <c r="AY92" s="83"/>
    </row>
    <row r="93" spans="1:51" ht="30" customHeight="1" x14ac:dyDescent="0.3">
      <c r="A93" s="81"/>
      <c r="B93" s="81"/>
      <c r="C93" s="81"/>
      <c r="D93" s="82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1"/>
      <c r="R93" s="83"/>
      <c r="S93" s="83"/>
      <c r="T93" s="83"/>
      <c r="U93" s="83"/>
      <c r="V93" s="83"/>
      <c r="W93" s="83"/>
      <c r="X93" s="83"/>
      <c r="AV93" s="83"/>
      <c r="AW93" s="83"/>
      <c r="AY93" s="83"/>
    </row>
    <row r="94" spans="1:51" ht="30" customHeight="1" x14ac:dyDescent="0.3">
      <c r="A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</row>
    <row r="95" spans="1:51" ht="30" customHeight="1" x14ac:dyDescent="0.3">
      <c r="A95" s="81" t="s">
        <v>101</v>
      </c>
      <c r="B95" s="82"/>
      <c r="C95" s="82"/>
      <c r="D95" s="82"/>
      <c r="E95" s="82"/>
      <c r="F95" s="84">
        <f>SUM(F74:F94)</f>
        <v>0</v>
      </c>
      <c r="G95" s="82"/>
      <c r="H95" s="84">
        <f>SUM(H74:H94)</f>
        <v>0</v>
      </c>
      <c r="I95" s="84"/>
      <c r="J95" s="84"/>
      <c r="K95" s="84"/>
      <c r="L95" s="84"/>
      <c r="M95" s="82"/>
      <c r="N95" s="84">
        <f>SUM(N74:N94)</f>
        <v>0</v>
      </c>
      <c r="O95" s="82"/>
      <c r="P95" s="84">
        <f>SUM(P74:P94)</f>
        <v>0</v>
      </c>
      <c r="Q95" s="82"/>
      <c r="R95" s="78" t="s">
        <v>145</v>
      </c>
    </row>
    <row r="96" spans="1:51" ht="30" customHeight="1" x14ac:dyDescent="0.3">
      <c r="A96" s="81" t="str">
        <f>'[2]공종별집계표(창의융합)'!A10</f>
        <v>0105  금  속  공  사</v>
      </c>
      <c r="B96" s="81" t="s">
        <v>76</v>
      </c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U96" s="83" t="s">
        <v>89</v>
      </c>
    </row>
    <row r="97" spans="1:52" ht="30" customHeight="1" x14ac:dyDescent="0.3">
      <c r="A97" s="81" t="s">
        <v>184</v>
      </c>
      <c r="B97" s="81" t="s">
        <v>185</v>
      </c>
      <c r="C97" s="81" t="s">
        <v>142</v>
      </c>
      <c r="D97" s="82">
        <v>150.5</v>
      </c>
      <c r="E97" s="84"/>
      <c r="F97" s="84">
        <f t="shared" ref="F97:F98" si="16">TRUNC(E97*D97, 0)</f>
        <v>0</v>
      </c>
      <c r="G97" s="84"/>
      <c r="H97" s="84">
        <f t="shared" ref="H97:H98" si="17">TRUNC(G97*D97, 0)</f>
        <v>0</v>
      </c>
      <c r="I97" s="84"/>
      <c r="J97" s="84"/>
      <c r="K97" s="84"/>
      <c r="L97" s="84"/>
      <c r="M97" s="84"/>
      <c r="N97" s="84">
        <f t="shared" ref="N97:N98" si="18">TRUNC(M97*D97, 0)</f>
        <v>0</v>
      </c>
      <c r="O97" s="84">
        <f t="shared" ref="O97:P98" si="19">TRUNC(E97+G97+M97, 0)</f>
        <v>0</v>
      </c>
      <c r="P97" s="84">
        <f t="shared" si="19"/>
        <v>0</v>
      </c>
      <c r="Q97" s="81"/>
      <c r="R97" s="83" t="s">
        <v>186</v>
      </c>
      <c r="S97" s="83" t="s">
        <v>76</v>
      </c>
      <c r="T97" s="83" t="s">
        <v>76</v>
      </c>
      <c r="U97" s="83" t="s">
        <v>89</v>
      </c>
      <c r="V97" s="83" t="s">
        <v>137</v>
      </c>
      <c r="W97" s="83" t="s">
        <v>138</v>
      </c>
      <c r="X97" s="83" t="s">
        <v>138</v>
      </c>
      <c r="AV97" s="83" t="s">
        <v>76</v>
      </c>
      <c r="AW97" s="83" t="s">
        <v>76</v>
      </c>
      <c r="AY97" s="83" t="s">
        <v>187</v>
      </c>
      <c r="AZ97" s="78">
        <v>60672</v>
      </c>
    </row>
    <row r="98" spans="1:52" ht="30" customHeight="1" x14ac:dyDescent="0.3">
      <c r="A98" s="81" t="s">
        <v>188</v>
      </c>
      <c r="B98" s="81" t="s">
        <v>189</v>
      </c>
      <c r="C98" s="81" t="s">
        <v>172</v>
      </c>
      <c r="D98" s="82">
        <v>124</v>
      </c>
      <c r="E98" s="84"/>
      <c r="F98" s="84">
        <f t="shared" si="16"/>
        <v>0</v>
      </c>
      <c r="G98" s="84"/>
      <c r="H98" s="84">
        <f t="shared" si="17"/>
        <v>0</v>
      </c>
      <c r="I98" s="84"/>
      <c r="J98" s="84"/>
      <c r="K98" s="84"/>
      <c r="L98" s="84"/>
      <c r="M98" s="84"/>
      <c r="N98" s="84">
        <f t="shared" si="18"/>
        <v>0</v>
      </c>
      <c r="O98" s="84">
        <f t="shared" si="19"/>
        <v>0</v>
      </c>
      <c r="P98" s="84">
        <f t="shared" si="19"/>
        <v>0</v>
      </c>
      <c r="Q98" s="81"/>
      <c r="R98" s="83" t="s">
        <v>186</v>
      </c>
      <c r="S98" s="83" t="s">
        <v>76</v>
      </c>
      <c r="T98" s="83" t="s">
        <v>76</v>
      </c>
      <c r="U98" s="83" t="s">
        <v>89</v>
      </c>
      <c r="V98" s="83" t="s">
        <v>137</v>
      </c>
      <c r="W98" s="83" t="s">
        <v>138</v>
      </c>
      <c r="X98" s="83" t="s">
        <v>138</v>
      </c>
      <c r="AV98" s="83" t="s">
        <v>76</v>
      </c>
      <c r="AW98" s="83" t="s">
        <v>76</v>
      </c>
      <c r="AY98" s="83" t="s">
        <v>187</v>
      </c>
      <c r="AZ98" s="78">
        <v>60672</v>
      </c>
    </row>
    <row r="99" spans="1:52" ht="30" customHeight="1" x14ac:dyDescent="0.3">
      <c r="A99" s="81"/>
      <c r="B99" s="82"/>
      <c r="C99" s="82"/>
      <c r="D99" s="82"/>
      <c r="E99" s="82"/>
      <c r="F99" s="84"/>
      <c r="G99" s="82"/>
      <c r="H99" s="84"/>
      <c r="I99" s="84"/>
      <c r="J99" s="84"/>
      <c r="K99" s="84"/>
      <c r="L99" s="84"/>
      <c r="M99" s="82"/>
      <c r="N99" s="84"/>
      <c r="O99" s="82"/>
      <c r="P99" s="84"/>
      <c r="Q99" s="82"/>
    </row>
    <row r="100" spans="1:52" ht="30" customHeight="1" x14ac:dyDescent="0.3">
      <c r="A100" s="81"/>
      <c r="B100" s="82"/>
      <c r="C100" s="82"/>
      <c r="D100" s="82"/>
      <c r="E100" s="82"/>
      <c r="F100" s="84"/>
      <c r="G100" s="82"/>
      <c r="H100" s="84"/>
      <c r="I100" s="84"/>
      <c r="J100" s="84"/>
      <c r="K100" s="84"/>
      <c r="L100" s="84"/>
      <c r="M100" s="82"/>
      <c r="N100" s="84"/>
      <c r="O100" s="82"/>
      <c r="P100" s="84"/>
      <c r="Q100" s="82"/>
    </row>
    <row r="101" spans="1:52" ht="30" customHeight="1" x14ac:dyDescent="0.3">
      <c r="A101" s="81"/>
      <c r="B101" s="82"/>
      <c r="C101" s="82"/>
      <c r="D101" s="82"/>
      <c r="E101" s="82"/>
      <c r="F101" s="84"/>
      <c r="G101" s="82"/>
      <c r="H101" s="84"/>
      <c r="I101" s="84"/>
      <c r="J101" s="84"/>
      <c r="K101" s="84"/>
      <c r="L101" s="84"/>
      <c r="M101" s="82"/>
      <c r="N101" s="84"/>
      <c r="O101" s="82"/>
      <c r="P101" s="84"/>
      <c r="Q101" s="82"/>
    </row>
    <row r="102" spans="1:52" ht="30" customHeight="1" x14ac:dyDescent="0.3">
      <c r="A102" s="81"/>
      <c r="B102" s="82"/>
      <c r="C102" s="82"/>
      <c r="D102" s="82"/>
      <c r="E102" s="82"/>
      <c r="F102" s="84"/>
      <c r="G102" s="82"/>
      <c r="H102" s="84"/>
      <c r="I102" s="84"/>
      <c r="J102" s="84"/>
      <c r="K102" s="84"/>
      <c r="L102" s="84"/>
      <c r="M102" s="82"/>
      <c r="N102" s="84"/>
      <c r="O102" s="82"/>
      <c r="P102" s="84"/>
      <c r="Q102" s="82"/>
    </row>
    <row r="103" spans="1:52" ht="30" customHeight="1" x14ac:dyDescent="0.3">
      <c r="A103" s="81"/>
      <c r="B103" s="82"/>
      <c r="C103" s="82"/>
      <c r="D103" s="82"/>
      <c r="E103" s="82"/>
      <c r="F103" s="84"/>
      <c r="G103" s="82"/>
      <c r="H103" s="84"/>
      <c r="I103" s="84"/>
      <c r="J103" s="84"/>
      <c r="K103" s="84"/>
      <c r="L103" s="84"/>
      <c r="M103" s="82"/>
      <c r="N103" s="84"/>
      <c r="O103" s="82"/>
      <c r="P103" s="84"/>
      <c r="Q103" s="82"/>
    </row>
    <row r="104" spans="1:52" ht="30" customHeight="1" x14ac:dyDescent="0.3">
      <c r="A104" s="81"/>
      <c r="B104" s="82"/>
      <c r="C104" s="82"/>
      <c r="D104" s="82"/>
      <c r="E104" s="82"/>
      <c r="F104" s="84"/>
      <c r="G104" s="82"/>
      <c r="H104" s="84"/>
      <c r="I104" s="84"/>
      <c r="J104" s="84"/>
      <c r="K104" s="84"/>
      <c r="L104" s="84"/>
      <c r="M104" s="82"/>
      <c r="N104" s="84"/>
      <c r="O104" s="82"/>
      <c r="P104" s="84"/>
      <c r="Q104" s="82"/>
    </row>
    <row r="105" spans="1:52" ht="30" customHeight="1" x14ac:dyDescent="0.3">
      <c r="A105" s="81"/>
      <c r="B105" s="82"/>
      <c r="C105" s="82"/>
      <c r="D105" s="82"/>
      <c r="E105" s="82"/>
      <c r="F105" s="84"/>
      <c r="G105" s="82"/>
      <c r="H105" s="84"/>
      <c r="I105" s="84"/>
      <c r="J105" s="84"/>
      <c r="K105" s="84"/>
      <c r="L105" s="84"/>
      <c r="M105" s="82"/>
      <c r="N105" s="84"/>
      <c r="O105" s="82"/>
      <c r="P105" s="84"/>
      <c r="Q105" s="82"/>
    </row>
    <row r="106" spans="1:52" ht="30" customHeight="1" x14ac:dyDescent="0.3">
      <c r="A106" s="81"/>
      <c r="B106" s="82"/>
      <c r="C106" s="82"/>
      <c r="D106" s="82"/>
      <c r="E106" s="82"/>
      <c r="F106" s="84"/>
      <c r="G106" s="82"/>
      <c r="H106" s="84"/>
      <c r="I106" s="84"/>
      <c r="J106" s="84"/>
      <c r="K106" s="84"/>
      <c r="L106" s="84"/>
      <c r="M106" s="82"/>
      <c r="N106" s="84"/>
      <c r="O106" s="82"/>
      <c r="P106" s="84"/>
      <c r="Q106" s="82"/>
    </row>
    <row r="107" spans="1:52" ht="30" customHeight="1" x14ac:dyDescent="0.3">
      <c r="A107" s="81"/>
      <c r="B107" s="82"/>
      <c r="C107" s="82"/>
      <c r="D107" s="82"/>
      <c r="E107" s="82"/>
      <c r="F107" s="84"/>
      <c r="G107" s="82"/>
      <c r="H107" s="84"/>
      <c r="I107" s="84"/>
      <c r="J107" s="84"/>
      <c r="K107" s="84"/>
      <c r="L107" s="84"/>
      <c r="M107" s="82"/>
      <c r="N107" s="84"/>
      <c r="O107" s="82"/>
      <c r="P107" s="84"/>
      <c r="Q107" s="82"/>
    </row>
    <row r="108" spans="1:52" ht="30" customHeight="1" x14ac:dyDescent="0.3">
      <c r="A108" s="81"/>
      <c r="B108" s="82"/>
      <c r="C108" s="82"/>
      <c r="D108" s="82"/>
      <c r="E108" s="82"/>
      <c r="F108" s="84"/>
      <c r="G108" s="82"/>
      <c r="H108" s="84"/>
      <c r="I108" s="84"/>
      <c r="J108" s="84"/>
      <c r="K108" s="84"/>
      <c r="L108" s="84"/>
      <c r="M108" s="82"/>
      <c r="N108" s="84"/>
      <c r="O108" s="82"/>
      <c r="P108" s="84"/>
      <c r="Q108" s="82"/>
    </row>
    <row r="109" spans="1:52" ht="30" customHeight="1" x14ac:dyDescent="0.3">
      <c r="A109" s="81"/>
      <c r="B109" s="82"/>
      <c r="C109" s="82"/>
      <c r="D109" s="82"/>
      <c r="E109" s="82"/>
      <c r="F109" s="84"/>
      <c r="G109" s="82"/>
      <c r="H109" s="84"/>
      <c r="I109" s="84"/>
      <c r="J109" s="84"/>
      <c r="K109" s="84"/>
      <c r="L109" s="84"/>
      <c r="M109" s="82"/>
      <c r="N109" s="84"/>
      <c r="O109" s="82"/>
      <c r="P109" s="84"/>
      <c r="Q109" s="82"/>
    </row>
    <row r="110" spans="1:52" ht="30" customHeight="1" x14ac:dyDescent="0.3">
      <c r="A110" s="81"/>
      <c r="B110" s="82"/>
      <c r="C110" s="82"/>
      <c r="D110" s="82"/>
      <c r="E110" s="82"/>
      <c r="F110" s="84"/>
      <c r="G110" s="82"/>
      <c r="H110" s="84"/>
      <c r="I110" s="84"/>
      <c r="J110" s="84"/>
      <c r="K110" s="84"/>
      <c r="L110" s="84"/>
      <c r="M110" s="82"/>
      <c r="N110" s="84"/>
      <c r="O110" s="82"/>
      <c r="P110" s="84"/>
      <c r="Q110" s="82"/>
    </row>
    <row r="111" spans="1:52" ht="30" customHeight="1" x14ac:dyDescent="0.3">
      <c r="A111" s="81"/>
      <c r="B111" s="82"/>
      <c r="C111" s="82"/>
      <c r="D111" s="82"/>
      <c r="E111" s="82"/>
      <c r="F111" s="84"/>
      <c r="G111" s="82"/>
      <c r="H111" s="84"/>
      <c r="I111" s="84"/>
      <c r="J111" s="84"/>
      <c r="K111" s="84"/>
      <c r="L111" s="84"/>
      <c r="M111" s="82"/>
      <c r="N111" s="84"/>
      <c r="O111" s="82"/>
      <c r="P111" s="84"/>
      <c r="Q111" s="82"/>
    </row>
    <row r="112" spans="1:52" ht="30" customHeight="1" x14ac:dyDescent="0.3">
      <c r="A112" s="81"/>
      <c r="B112" s="82"/>
      <c r="C112" s="82"/>
      <c r="D112" s="82"/>
      <c r="E112" s="82"/>
      <c r="F112" s="84"/>
      <c r="G112" s="82"/>
      <c r="H112" s="84"/>
      <c r="I112" s="84"/>
      <c r="J112" s="84"/>
      <c r="K112" s="84"/>
      <c r="L112" s="84"/>
      <c r="M112" s="82"/>
      <c r="N112" s="84"/>
      <c r="O112" s="82"/>
      <c r="P112" s="84"/>
      <c r="Q112" s="82"/>
    </row>
    <row r="113" spans="1:52" ht="30" customHeight="1" x14ac:dyDescent="0.3">
      <c r="A113" s="81"/>
      <c r="B113" s="82"/>
      <c r="C113" s="82"/>
      <c r="D113" s="82"/>
      <c r="E113" s="82"/>
      <c r="F113" s="84"/>
      <c r="G113" s="82"/>
      <c r="H113" s="84"/>
      <c r="I113" s="84"/>
      <c r="J113" s="84"/>
      <c r="K113" s="84"/>
      <c r="L113" s="84"/>
      <c r="M113" s="82"/>
      <c r="N113" s="84"/>
      <c r="O113" s="82"/>
      <c r="P113" s="84"/>
      <c r="Q113" s="82"/>
    </row>
    <row r="114" spans="1:52" ht="30" customHeight="1" x14ac:dyDescent="0.3">
      <c r="A114" s="81"/>
      <c r="B114" s="82"/>
      <c r="C114" s="82"/>
      <c r="D114" s="82"/>
      <c r="E114" s="82"/>
      <c r="F114" s="84"/>
      <c r="G114" s="82"/>
      <c r="H114" s="84"/>
      <c r="I114" s="84"/>
      <c r="J114" s="84"/>
      <c r="K114" s="84"/>
      <c r="L114" s="84"/>
      <c r="M114" s="82"/>
      <c r="N114" s="84"/>
      <c r="O114" s="82"/>
      <c r="P114" s="84"/>
      <c r="Q114" s="82"/>
    </row>
    <row r="115" spans="1:52" ht="30" customHeight="1" x14ac:dyDescent="0.3">
      <c r="A115" s="81"/>
      <c r="B115" s="82"/>
      <c r="C115" s="82"/>
      <c r="D115" s="82"/>
      <c r="E115" s="82"/>
      <c r="F115" s="84"/>
      <c r="G115" s="82"/>
      <c r="H115" s="84"/>
      <c r="I115" s="84"/>
      <c r="J115" s="84"/>
      <c r="K115" s="84"/>
      <c r="L115" s="84"/>
      <c r="M115" s="82"/>
      <c r="N115" s="84"/>
      <c r="O115" s="82"/>
      <c r="P115" s="84"/>
      <c r="Q115" s="82"/>
    </row>
    <row r="116" spans="1:52" ht="30" customHeight="1" x14ac:dyDescent="0.3">
      <c r="A116" s="81"/>
      <c r="B116" s="82"/>
      <c r="C116" s="82"/>
      <c r="D116" s="82"/>
      <c r="E116" s="82"/>
      <c r="F116" s="84"/>
      <c r="G116" s="82"/>
      <c r="H116" s="84"/>
      <c r="I116" s="84"/>
      <c r="J116" s="84"/>
      <c r="K116" s="84"/>
      <c r="L116" s="84"/>
      <c r="M116" s="82"/>
      <c r="N116" s="84"/>
      <c r="O116" s="82"/>
      <c r="P116" s="84"/>
      <c r="Q116" s="82"/>
    </row>
    <row r="117" spans="1:52" ht="30" customHeight="1" x14ac:dyDescent="0.3">
      <c r="A117" s="81"/>
      <c r="B117" s="82"/>
      <c r="C117" s="82"/>
      <c r="D117" s="82"/>
      <c r="E117" s="82"/>
      <c r="F117" s="84"/>
      <c r="G117" s="82"/>
      <c r="H117" s="84"/>
      <c r="I117" s="84"/>
      <c r="J117" s="84"/>
      <c r="K117" s="84"/>
      <c r="L117" s="84"/>
      <c r="M117" s="82"/>
      <c r="N117" s="84"/>
      <c r="O117" s="82"/>
      <c r="P117" s="84"/>
      <c r="Q117" s="82"/>
    </row>
    <row r="118" spans="1:52" ht="30" customHeight="1" x14ac:dyDescent="0.3">
      <c r="A118" s="81" t="s">
        <v>101</v>
      </c>
      <c r="B118" s="82"/>
      <c r="C118" s="82"/>
      <c r="D118" s="82"/>
      <c r="E118" s="82"/>
      <c r="F118" s="84">
        <f>SUM(F97:F117)</f>
        <v>0</v>
      </c>
      <c r="G118" s="82"/>
      <c r="H118" s="84">
        <f>SUM(H97:H117)</f>
        <v>0</v>
      </c>
      <c r="I118" s="84"/>
      <c r="J118" s="84"/>
      <c r="K118" s="84"/>
      <c r="L118" s="84"/>
      <c r="M118" s="82"/>
      <c r="N118" s="84">
        <f>SUM(N97:N117)</f>
        <v>0</v>
      </c>
      <c r="O118" s="82"/>
      <c r="P118" s="84">
        <f>SUM(P97:P117)</f>
        <v>0</v>
      </c>
      <c r="Q118" s="82"/>
      <c r="R118" s="78" t="s">
        <v>145</v>
      </c>
    </row>
    <row r="119" spans="1:52" ht="30" customHeight="1" x14ac:dyDescent="0.3">
      <c r="A119" s="81" t="str">
        <f>'[2]공종별집계표(창의융합)'!A11</f>
        <v>0106  창  호  공  사</v>
      </c>
      <c r="B119" s="81" t="s">
        <v>76</v>
      </c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U119" s="83" t="s">
        <v>89</v>
      </c>
    </row>
    <row r="120" spans="1:52" ht="30" customHeight="1" x14ac:dyDescent="0.3">
      <c r="A120" s="81" t="s">
        <v>190</v>
      </c>
      <c r="B120" s="81" t="s">
        <v>191</v>
      </c>
      <c r="C120" s="81" t="s">
        <v>192</v>
      </c>
      <c r="D120" s="82">
        <f>'[2]수량산출서(창의융합)'!F110</f>
        <v>10</v>
      </c>
      <c r="E120" s="84"/>
      <c r="F120" s="84">
        <f t="shared" ref="F120:F125" si="20">TRUNC(E120*D120, 0)</f>
        <v>0</v>
      </c>
      <c r="G120" s="84">
        <f>[2]단가대비표!Q14</f>
        <v>0</v>
      </c>
      <c r="H120" s="84">
        <f t="shared" ref="H120:H125" si="21">TRUNC(G120*D120, 0)</f>
        <v>0</v>
      </c>
      <c r="I120" s="84"/>
      <c r="J120" s="84"/>
      <c r="K120" s="84"/>
      <c r="L120" s="84"/>
      <c r="M120" s="84">
        <f>[2]단가대비표!W14</f>
        <v>0</v>
      </c>
      <c r="N120" s="84">
        <f t="shared" ref="N120:N125" si="22">TRUNC(M120*D120, 0)</f>
        <v>0</v>
      </c>
      <c r="O120" s="84">
        <f t="shared" ref="O120:P125" si="23">TRUNC(E120+G120+M120, 0)</f>
        <v>0</v>
      </c>
      <c r="P120" s="84">
        <f t="shared" si="23"/>
        <v>0</v>
      </c>
      <c r="Q120" s="81" t="s">
        <v>193</v>
      </c>
      <c r="R120" s="83" t="s">
        <v>186</v>
      </c>
      <c r="S120" s="83" t="s">
        <v>76</v>
      </c>
      <c r="T120" s="83" t="s">
        <v>76</v>
      </c>
      <c r="U120" s="83" t="s">
        <v>89</v>
      </c>
      <c r="V120" s="83" t="s">
        <v>137</v>
      </c>
      <c r="W120" s="83" t="s">
        <v>138</v>
      </c>
      <c r="X120" s="83" t="s">
        <v>138</v>
      </c>
      <c r="AV120" s="83" t="s">
        <v>76</v>
      </c>
      <c r="AW120" s="83" t="s">
        <v>76</v>
      </c>
      <c r="AY120" s="83" t="s">
        <v>187</v>
      </c>
      <c r="AZ120" s="78">
        <v>60672</v>
      </c>
    </row>
    <row r="121" spans="1:52" ht="30" customHeight="1" x14ac:dyDescent="0.3">
      <c r="A121" s="81" t="s">
        <v>194</v>
      </c>
      <c r="B121" s="81" t="s">
        <v>195</v>
      </c>
      <c r="C121" s="81" t="s">
        <v>196</v>
      </c>
      <c r="D121" s="82">
        <f>'[2]수량산출서(창의융합)'!F116</f>
        <v>9</v>
      </c>
      <c r="E121" s="84"/>
      <c r="F121" s="84">
        <f t="shared" si="20"/>
        <v>0</v>
      </c>
      <c r="G121" s="84">
        <f>[2]단가대비표!Q15</f>
        <v>0</v>
      </c>
      <c r="H121" s="84">
        <f t="shared" si="21"/>
        <v>0</v>
      </c>
      <c r="I121" s="84"/>
      <c r="J121" s="84"/>
      <c r="K121" s="84"/>
      <c r="L121" s="84"/>
      <c r="M121" s="84">
        <f>[2]단가대비표!W15</f>
        <v>0</v>
      </c>
      <c r="N121" s="84">
        <f t="shared" si="22"/>
        <v>0</v>
      </c>
      <c r="O121" s="84">
        <f t="shared" si="23"/>
        <v>0</v>
      </c>
      <c r="P121" s="84">
        <f t="shared" si="23"/>
        <v>0</v>
      </c>
      <c r="Q121" s="81"/>
      <c r="R121" s="83" t="s">
        <v>186</v>
      </c>
      <c r="S121" s="83" t="s">
        <v>76</v>
      </c>
      <c r="T121" s="83" t="s">
        <v>76</v>
      </c>
      <c r="U121" s="83" t="s">
        <v>89</v>
      </c>
      <c r="V121" s="83" t="s">
        <v>137</v>
      </c>
      <c r="W121" s="83" t="s">
        <v>138</v>
      </c>
      <c r="X121" s="83" t="s">
        <v>138</v>
      </c>
      <c r="AV121" s="83" t="s">
        <v>76</v>
      </c>
      <c r="AW121" s="83" t="s">
        <v>76</v>
      </c>
      <c r="AY121" s="83" t="s">
        <v>187</v>
      </c>
      <c r="AZ121" s="78">
        <v>60672</v>
      </c>
    </row>
    <row r="122" spans="1:52" ht="30" customHeight="1" x14ac:dyDescent="0.3">
      <c r="A122" s="81" t="s">
        <v>197</v>
      </c>
      <c r="B122" s="81" t="s">
        <v>198</v>
      </c>
      <c r="C122" s="81" t="s">
        <v>199</v>
      </c>
      <c r="D122" s="82">
        <f>'[2]수량산출서(창의융합)'!F125</f>
        <v>19</v>
      </c>
      <c r="E122" s="84"/>
      <c r="F122" s="84">
        <f t="shared" si="20"/>
        <v>0</v>
      </c>
      <c r="G122" s="84"/>
      <c r="H122" s="84">
        <f t="shared" si="21"/>
        <v>0</v>
      </c>
      <c r="I122" s="84"/>
      <c r="J122" s="84"/>
      <c r="K122" s="84"/>
      <c r="L122" s="84"/>
      <c r="M122" s="84"/>
      <c r="N122" s="84">
        <f t="shared" si="22"/>
        <v>0</v>
      </c>
      <c r="O122" s="84">
        <f t="shared" si="23"/>
        <v>0</v>
      </c>
      <c r="P122" s="84">
        <f t="shared" si="23"/>
        <v>0</v>
      </c>
      <c r="Q122" s="81"/>
      <c r="R122" s="83" t="s">
        <v>186</v>
      </c>
      <c r="S122" s="83" t="s">
        <v>76</v>
      </c>
      <c r="T122" s="83" t="s">
        <v>76</v>
      </c>
      <c r="U122" s="83" t="s">
        <v>89</v>
      </c>
      <c r="V122" s="83" t="s">
        <v>137</v>
      </c>
      <c r="W122" s="83" t="s">
        <v>138</v>
      </c>
      <c r="X122" s="83" t="s">
        <v>138</v>
      </c>
      <c r="AV122" s="83" t="s">
        <v>76</v>
      </c>
      <c r="AW122" s="83" t="s">
        <v>76</v>
      </c>
      <c r="AY122" s="83" t="s">
        <v>187</v>
      </c>
      <c r="AZ122" s="78">
        <v>60672</v>
      </c>
    </row>
    <row r="123" spans="1:52" ht="30" customHeight="1" x14ac:dyDescent="0.3">
      <c r="A123" s="81" t="s">
        <v>200</v>
      </c>
      <c r="B123" s="81" t="s">
        <v>201</v>
      </c>
      <c r="C123" s="81" t="s">
        <v>202</v>
      </c>
      <c r="D123" s="82">
        <f>'[2]수량산출서(창의융합)'!F129</f>
        <v>19</v>
      </c>
      <c r="E123" s="84"/>
      <c r="F123" s="84">
        <f t="shared" si="20"/>
        <v>0</v>
      </c>
      <c r="G123" s="84"/>
      <c r="H123" s="84">
        <f t="shared" si="21"/>
        <v>0</v>
      </c>
      <c r="I123" s="84"/>
      <c r="J123" s="84"/>
      <c r="K123" s="84"/>
      <c r="L123" s="84"/>
      <c r="M123" s="84"/>
      <c r="N123" s="84">
        <f t="shared" si="22"/>
        <v>0</v>
      </c>
      <c r="O123" s="84">
        <f t="shared" si="23"/>
        <v>0</v>
      </c>
      <c r="P123" s="84">
        <f t="shared" si="23"/>
        <v>0</v>
      </c>
      <c r="Q123" s="81" t="s">
        <v>76</v>
      </c>
      <c r="R123" s="83" t="s">
        <v>203</v>
      </c>
      <c r="S123" s="83" t="s">
        <v>76</v>
      </c>
      <c r="T123" s="83" t="s">
        <v>76</v>
      </c>
      <c r="U123" s="83" t="s">
        <v>89</v>
      </c>
      <c r="V123" s="83" t="s">
        <v>137</v>
      </c>
      <c r="W123" s="83" t="s">
        <v>138</v>
      </c>
      <c r="X123" s="83" t="s">
        <v>138</v>
      </c>
      <c r="AV123" s="83" t="s">
        <v>76</v>
      </c>
      <c r="AW123" s="83" t="s">
        <v>76</v>
      </c>
      <c r="AY123" s="83" t="s">
        <v>204</v>
      </c>
      <c r="AZ123" s="78">
        <v>60674</v>
      </c>
    </row>
    <row r="124" spans="1:52" ht="30" customHeight="1" x14ac:dyDescent="0.3">
      <c r="A124" s="81" t="s">
        <v>205</v>
      </c>
      <c r="B124" s="81" t="s">
        <v>206</v>
      </c>
      <c r="C124" s="81" t="s">
        <v>202</v>
      </c>
      <c r="D124" s="82">
        <f>'[2]수량산출서(창의융합)'!F135</f>
        <v>9</v>
      </c>
      <c r="E124" s="84"/>
      <c r="F124" s="84">
        <f t="shared" si="20"/>
        <v>0</v>
      </c>
      <c r="G124" s="84"/>
      <c r="H124" s="84">
        <f t="shared" si="21"/>
        <v>0</v>
      </c>
      <c r="I124" s="84"/>
      <c r="J124" s="84"/>
      <c r="K124" s="84"/>
      <c r="L124" s="84"/>
      <c r="M124" s="84"/>
      <c r="N124" s="84">
        <f t="shared" si="22"/>
        <v>0</v>
      </c>
      <c r="O124" s="84">
        <f t="shared" si="23"/>
        <v>0</v>
      </c>
      <c r="P124" s="84">
        <f t="shared" si="23"/>
        <v>0</v>
      </c>
      <c r="Q124" s="81"/>
      <c r="R124" s="83"/>
      <c r="S124" s="83"/>
      <c r="T124" s="83"/>
      <c r="U124" s="83"/>
      <c r="V124" s="83"/>
      <c r="W124" s="83"/>
      <c r="X124" s="83"/>
      <c r="AV124" s="83"/>
      <c r="AW124" s="83"/>
      <c r="AY124" s="83"/>
    </row>
    <row r="125" spans="1:52" ht="30" customHeight="1" x14ac:dyDescent="0.3">
      <c r="A125" s="81" t="s">
        <v>207</v>
      </c>
      <c r="B125" s="81" t="s">
        <v>208</v>
      </c>
      <c r="C125" s="81" t="s">
        <v>161</v>
      </c>
      <c r="D125" s="82">
        <f>'[2]수량산출서(창의융합)'!F141</f>
        <v>57</v>
      </c>
      <c r="E125" s="84"/>
      <c r="F125" s="84">
        <f t="shared" si="20"/>
        <v>0</v>
      </c>
      <c r="G125" s="84"/>
      <c r="H125" s="84">
        <f t="shared" si="21"/>
        <v>0</v>
      </c>
      <c r="I125" s="84"/>
      <c r="J125" s="84"/>
      <c r="K125" s="84"/>
      <c r="L125" s="84"/>
      <c r="M125" s="84"/>
      <c r="N125" s="84">
        <f t="shared" si="22"/>
        <v>0</v>
      </c>
      <c r="O125" s="84">
        <f t="shared" si="23"/>
        <v>0</v>
      </c>
      <c r="P125" s="84">
        <f t="shared" si="23"/>
        <v>0</v>
      </c>
      <c r="Q125" s="81" t="s">
        <v>76</v>
      </c>
      <c r="R125" s="83" t="s">
        <v>209</v>
      </c>
      <c r="S125" s="83" t="s">
        <v>76</v>
      </c>
      <c r="T125" s="83" t="s">
        <v>76</v>
      </c>
      <c r="U125" s="83" t="s">
        <v>89</v>
      </c>
      <c r="V125" s="83" t="s">
        <v>137</v>
      </c>
      <c r="W125" s="83" t="s">
        <v>138</v>
      </c>
      <c r="X125" s="83" t="s">
        <v>138</v>
      </c>
      <c r="AV125" s="83" t="s">
        <v>76</v>
      </c>
      <c r="AW125" s="83" t="s">
        <v>76</v>
      </c>
      <c r="AY125" s="83" t="s">
        <v>210</v>
      </c>
      <c r="AZ125" s="78">
        <v>60708</v>
      </c>
    </row>
    <row r="126" spans="1:52" ht="30" customHeight="1" x14ac:dyDescent="0.3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</row>
    <row r="127" spans="1:52" ht="30" customHeight="1" x14ac:dyDescent="0.3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</row>
    <row r="128" spans="1:52" ht="30" customHeight="1" x14ac:dyDescent="0.3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</row>
    <row r="129" spans="1:52" ht="30" customHeight="1" x14ac:dyDescent="0.3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</row>
    <row r="130" spans="1:52" ht="30" customHeight="1" x14ac:dyDescent="0.3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</row>
    <row r="131" spans="1:52" ht="30" customHeight="1" x14ac:dyDescent="0.3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</row>
    <row r="132" spans="1:52" ht="30" customHeight="1" x14ac:dyDescent="0.3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</row>
    <row r="133" spans="1:52" ht="30" customHeight="1" x14ac:dyDescent="0.3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</row>
    <row r="134" spans="1:52" ht="30" customHeight="1" x14ac:dyDescent="0.3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</row>
    <row r="135" spans="1:52" ht="30" customHeight="1" x14ac:dyDescent="0.3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</row>
    <row r="136" spans="1:52" ht="30" customHeight="1" x14ac:dyDescent="0.3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</row>
    <row r="137" spans="1:52" ht="30" customHeight="1" x14ac:dyDescent="0.3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</row>
    <row r="138" spans="1:52" ht="30" customHeight="1" x14ac:dyDescent="0.3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</row>
    <row r="139" spans="1:52" ht="30" customHeight="1" x14ac:dyDescent="0.3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</row>
    <row r="140" spans="1:52" ht="30" customHeight="1" x14ac:dyDescent="0.3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</row>
    <row r="141" spans="1:52" ht="30" customHeight="1" x14ac:dyDescent="0.3">
      <c r="A141" s="81" t="s">
        <v>101</v>
      </c>
      <c r="B141" s="82"/>
      <c r="C141" s="82"/>
      <c r="D141" s="82"/>
      <c r="E141" s="82"/>
      <c r="F141" s="84">
        <f>SUM(F120:F140)</f>
        <v>0</v>
      </c>
      <c r="G141" s="82"/>
      <c r="H141" s="84">
        <f>SUM(H120:H140)</f>
        <v>0</v>
      </c>
      <c r="I141" s="84"/>
      <c r="J141" s="84"/>
      <c r="K141" s="84"/>
      <c r="L141" s="84"/>
      <c r="M141" s="82"/>
      <c r="N141" s="84">
        <f>SUM(N120:N140)</f>
        <v>0</v>
      </c>
      <c r="O141" s="82"/>
      <c r="P141" s="84">
        <f>SUM(P120:P140)</f>
        <v>0</v>
      </c>
      <c r="Q141" s="82"/>
      <c r="R141" s="78" t="s">
        <v>145</v>
      </c>
    </row>
    <row r="142" spans="1:52" ht="30" customHeight="1" x14ac:dyDescent="0.3">
      <c r="A142" s="81" t="str">
        <f>'[2]공종별집계표(창의융합)'!A12</f>
        <v>0107  유  리  공  사</v>
      </c>
      <c r="B142" s="81" t="s">
        <v>76</v>
      </c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U142" s="83" t="s">
        <v>211</v>
      </c>
    </row>
    <row r="143" spans="1:52" ht="30" customHeight="1" x14ac:dyDescent="0.3">
      <c r="A143" s="81" t="s">
        <v>212</v>
      </c>
      <c r="B143" s="81" t="s">
        <v>213</v>
      </c>
      <c r="C143" s="81" t="s">
        <v>142</v>
      </c>
      <c r="D143" s="82">
        <f>'[2]수량산출서(창의융합)'!F152</f>
        <v>3.9</v>
      </c>
      <c r="E143" s="84"/>
      <c r="F143" s="84">
        <f t="shared" ref="F143:F144" si="24">TRUNC(E143*D143, 0)</f>
        <v>0</v>
      </c>
      <c r="G143" s="84"/>
      <c r="H143" s="84">
        <f t="shared" ref="H143:H144" si="25">TRUNC(G143*D143, 0)</f>
        <v>0</v>
      </c>
      <c r="I143" s="84"/>
      <c r="J143" s="84"/>
      <c r="K143" s="84"/>
      <c r="L143" s="84"/>
      <c r="M143" s="84">
        <f>TRUNC([2]단가대비표!W16,0)</f>
        <v>0</v>
      </c>
      <c r="N143" s="84">
        <f t="shared" ref="N143:N144" si="26">TRUNC(M143*D143, 0)</f>
        <v>0</v>
      </c>
      <c r="O143" s="84">
        <f t="shared" ref="O143:P144" si="27">TRUNC(E143+G143+M143, 0)</f>
        <v>0</v>
      </c>
      <c r="P143" s="84">
        <f t="shared" si="27"/>
        <v>0</v>
      </c>
      <c r="Q143" s="81" t="s">
        <v>76</v>
      </c>
      <c r="R143" s="83" t="s">
        <v>214</v>
      </c>
      <c r="S143" s="83" t="s">
        <v>76</v>
      </c>
      <c r="T143" s="83" t="s">
        <v>76</v>
      </c>
      <c r="U143" s="83" t="s">
        <v>211</v>
      </c>
      <c r="V143" s="83" t="s">
        <v>137</v>
      </c>
      <c r="W143" s="83" t="s">
        <v>138</v>
      </c>
      <c r="X143" s="83" t="s">
        <v>138</v>
      </c>
      <c r="AV143" s="83" t="s">
        <v>76</v>
      </c>
      <c r="AW143" s="83" t="s">
        <v>76</v>
      </c>
      <c r="AY143" s="83" t="s">
        <v>215</v>
      </c>
      <c r="AZ143" s="78">
        <v>60709</v>
      </c>
    </row>
    <row r="144" spans="1:52" ht="30" customHeight="1" x14ac:dyDescent="0.3">
      <c r="A144" s="81" t="s">
        <v>216</v>
      </c>
      <c r="B144" s="81" t="s">
        <v>217</v>
      </c>
      <c r="C144" s="81" t="s">
        <v>142</v>
      </c>
      <c r="D144" s="82">
        <f>'[2]수량산출서(창의융합)'!F156</f>
        <v>3.9</v>
      </c>
      <c r="E144" s="84"/>
      <c r="F144" s="84">
        <f t="shared" si="24"/>
        <v>0</v>
      </c>
      <c r="G144" s="84"/>
      <c r="H144" s="84">
        <f t="shared" si="25"/>
        <v>0</v>
      </c>
      <c r="I144" s="84"/>
      <c r="J144" s="84"/>
      <c r="K144" s="84"/>
      <c r="L144" s="84"/>
      <c r="M144" s="84">
        <f>TRUNC([2]일위대가목록!M20,0)</f>
        <v>0</v>
      </c>
      <c r="N144" s="84">
        <f t="shared" si="26"/>
        <v>0</v>
      </c>
      <c r="O144" s="84">
        <f t="shared" si="27"/>
        <v>0</v>
      </c>
      <c r="P144" s="84">
        <f t="shared" si="27"/>
        <v>0</v>
      </c>
      <c r="Q144" s="81" t="s">
        <v>76</v>
      </c>
      <c r="R144" s="83" t="s">
        <v>218</v>
      </c>
      <c r="S144" s="83" t="s">
        <v>76</v>
      </c>
      <c r="T144" s="83" t="s">
        <v>76</v>
      </c>
      <c r="U144" s="83" t="s">
        <v>211</v>
      </c>
      <c r="V144" s="83" t="s">
        <v>137</v>
      </c>
      <c r="W144" s="83" t="s">
        <v>138</v>
      </c>
      <c r="X144" s="83" t="s">
        <v>138</v>
      </c>
      <c r="AV144" s="83" t="s">
        <v>76</v>
      </c>
      <c r="AW144" s="83" t="s">
        <v>76</v>
      </c>
      <c r="AY144" s="83" t="s">
        <v>219</v>
      </c>
      <c r="AZ144" s="78">
        <v>60710</v>
      </c>
    </row>
    <row r="145" spans="1:17" ht="30" customHeight="1" x14ac:dyDescent="0.3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</row>
    <row r="146" spans="1:17" ht="30" customHeight="1" x14ac:dyDescent="0.3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</row>
    <row r="147" spans="1:17" ht="30" customHeight="1" x14ac:dyDescent="0.3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</row>
    <row r="148" spans="1:17" ht="30" customHeight="1" x14ac:dyDescent="0.3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</row>
    <row r="149" spans="1:17" ht="30" customHeight="1" x14ac:dyDescent="0.3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</row>
    <row r="150" spans="1:17" ht="30" customHeight="1" x14ac:dyDescent="0.3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</row>
    <row r="151" spans="1:17" ht="30" customHeight="1" x14ac:dyDescent="0.3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</row>
    <row r="152" spans="1:17" ht="30" customHeight="1" x14ac:dyDescent="0.3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1:17" ht="30" customHeight="1" x14ac:dyDescent="0.3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</row>
    <row r="154" spans="1:17" ht="30" customHeight="1" x14ac:dyDescent="0.3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</row>
    <row r="155" spans="1:17" ht="30" customHeight="1" x14ac:dyDescent="0.3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</row>
    <row r="156" spans="1:17" ht="30" customHeight="1" x14ac:dyDescent="0.3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</row>
    <row r="157" spans="1:17" ht="30" customHeight="1" x14ac:dyDescent="0.3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</row>
    <row r="158" spans="1:17" ht="30" customHeight="1" x14ac:dyDescent="0.3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</row>
    <row r="159" spans="1:17" ht="30" customHeight="1" x14ac:dyDescent="0.3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</row>
    <row r="160" spans="1:17" ht="30" customHeight="1" x14ac:dyDescent="0.3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</row>
    <row r="161" spans="1:52" ht="30" customHeight="1" x14ac:dyDescent="0.3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</row>
    <row r="162" spans="1:52" ht="30" customHeight="1" x14ac:dyDescent="0.3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</row>
    <row r="163" spans="1:52" ht="30" customHeight="1" x14ac:dyDescent="0.3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</row>
    <row r="164" spans="1:52" ht="30" customHeight="1" x14ac:dyDescent="0.3">
      <c r="A164" s="81" t="s">
        <v>101</v>
      </c>
      <c r="B164" s="82"/>
      <c r="C164" s="82"/>
      <c r="D164" s="82"/>
      <c r="E164" s="82"/>
      <c r="F164" s="84">
        <f>SUM(F143:F163)</f>
        <v>0</v>
      </c>
      <c r="G164" s="82"/>
      <c r="H164" s="84">
        <f>SUM(H143:H163)</f>
        <v>0</v>
      </c>
      <c r="I164" s="84"/>
      <c r="J164" s="84"/>
      <c r="K164" s="84"/>
      <c r="L164" s="84"/>
      <c r="M164" s="82"/>
      <c r="N164" s="84">
        <f>SUM(N143:N163)</f>
        <v>0</v>
      </c>
      <c r="O164" s="82"/>
      <c r="P164" s="84">
        <f>SUM(P144:P163)</f>
        <v>0</v>
      </c>
      <c r="Q164" s="82"/>
      <c r="R164" s="78" t="s">
        <v>145</v>
      </c>
    </row>
    <row r="165" spans="1:52" ht="30" customHeight="1" x14ac:dyDescent="0.3">
      <c r="A165" s="81" t="str">
        <f>'[2]공종별집계표(창의융합)'!A13</f>
        <v>0108  도  장  공  사</v>
      </c>
      <c r="B165" s="81" t="s">
        <v>76</v>
      </c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U165" s="83" t="s">
        <v>92</v>
      </c>
    </row>
    <row r="166" spans="1:52" ht="30" customHeight="1" x14ac:dyDescent="0.3">
      <c r="A166" s="81" t="s">
        <v>220</v>
      </c>
      <c r="B166" s="81" t="s">
        <v>221</v>
      </c>
      <c r="C166" s="82" t="s">
        <v>142</v>
      </c>
      <c r="D166" s="82">
        <f>'[2]수량산출서(창의융합)'!F183</f>
        <v>1033.2</v>
      </c>
      <c r="E166" s="84"/>
      <c r="F166" s="84">
        <f t="shared" ref="F166:F168" si="28">TRUNC(E166*D166, 0)</f>
        <v>0</v>
      </c>
      <c r="G166" s="84"/>
      <c r="H166" s="84">
        <f t="shared" ref="H166:H168" si="29">TRUNC(G166*D166, 0)</f>
        <v>0</v>
      </c>
      <c r="I166" s="84"/>
      <c r="J166" s="84"/>
      <c r="K166" s="84"/>
      <c r="L166" s="84"/>
      <c r="M166" s="84">
        <f>TRUNC([2]일위대가목록!M24,0)</f>
        <v>0</v>
      </c>
      <c r="N166" s="84"/>
      <c r="O166" s="84">
        <f t="shared" ref="O166:P168" si="30">TRUNC(E166+G166+M166, 0)</f>
        <v>0</v>
      </c>
      <c r="P166" s="84">
        <f t="shared" si="30"/>
        <v>0</v>
      </c>
      <c r="Q166" s="82"/>
      <c r="U166" s="83"/>
    </row>
    <row r="167" spans="1:52" ht="30" customHeight="1" x14ac:dyDescent="0.3">
      <c r="A167" s="81" t="s">
        <v>222</v>
      </c>
      <c r="B167" s="81" t="s">
        <v>223</v>
      </c>
      <c r="C167" s="81" t="s">
        <v>142</v>
      </c>
      <c r="D167" s="82">
        <f>'[2]수량산출서(창의융합)'!F189</f>
        <v>60.7</v>
      </c>
      <c r="E167" s="84"/>
      <c r="F167" s="84">
        <f t="shared" si="28"/>
        <v>0</v>
      </c>
      <c r="G167" s="84"/>
      <c r="H167" s="84">
        <f t="shared" si="29"/>
        <v>0</v>
      </c>
      <c r="I167" s="84"/>
      <c r="J167" s="84"/>
      <c r="K167" s="84"/>
      <c r="L167" s="84"/>
      <c r="M167" s="84"/>
      <c r="N167" s="84"/>
      <c r="O167" s="84">
        <f t="shared" si="30"/>
        <v>0</v>
      </c>
      <c r="P167" s="84">
        <f t="shared" si="30"/>
        <v>0</v>
      </c>
      <c r="Q167" s="81" t="s">
        <v>76</v>
      </c>
      <c r="R167" s="83" t="s">
        <v>224</v>
      </c>
      <c r="S167" s="83" t="s">
        <v>76</v>
      </c>
      <c r="T167" s="83" t="s">
        <v>76</v>
      </c>
      <c r="U167" s="83" t="s">
        <v>92</v>
      </c>
      <c r="V167" s="83" t="s">
        <v>137</v>
      </c>
      <c r="W167" s="83" t="s">
        <v>138</v>
      </c>
      <c r="X167" s="83" t="s">
        <v>138</v>
      </c>
      <c r="AV167" s="83" t="s">
        <v>76</v>
      </c>
      <c r="AW167" s="83" t="s">
        <v>76</v>
      </c>
      <c r="AY167" s="83" t="s">
        <v>225</v>
      </c>
      <c r="AZ167" s="78">
        <v>60508</v>
      </c>
    </row>
    <row r="168" spans="1:52" ht="30" customHeight="1" x14ac:dyDescent="0.3">
      <c r="A168" s="81" t="s">
        <v>220</v>
      </c>
      <c r="B168" s="81" t="s">
        <v>226</v>
      </c>
      <c r="C168" s="81" t="s">
        <v>142</v>
      </c>
      <c r="D168" s="82">
        <f>'[2]수량산출서(창의융합)'!F200</f>
        <v>453.3</v>
      </c>
      <c r="E168" s="84"/>
      <c r="F168" s="84">
        <f t="shared" si="28"/>
        <v>0</v>
      </c>
      <c r="G168" s="84"/>
      <c r="H168" s="84">
        <f t="shared" si="29"/>
        <v>0</v>
      </c>
      <c r="I168" s="84"/>
      <c r="J168" s="84"/>
      <c r="K168" s="84"/>
      <c r="L168" s="84"/>
      <c r="M168" s="84">
        <f>TRUNC([2]일위대가목록!M26,0)</f>
        <v>0</v>
      </c>
      <c r="N168" s="84"/>
      <c r="O168" s="84">
        <f t="shared" si="30"/>
        <v>0</v>
      </c>
      <c r="P168" s="84">
        <f t="shared" si="30"/>
        <v>0</v>
      </c>
      <c r="Q168" s="81" t="s">
        <v>76</v>
      </c>
      <c r="R168" s="83" t="s">
        <v>227</v>
      </c>
      <c r="S168" s="83" t="s">
        <v>76</v>
      </c>
      <c r="T168" s="83" t="s">
        <v>76</v>
      </c>
      <c r="U168" s="83" t="s">
        <v>92</v>
      </c>
      <c r="V168" s="83" t="s">
        <v>137</v>
      </c>
      <c r="W168" s="83" t="s">
        <v>138</v>
      </c>
      <c r="X168" s="83" t="s">
        <v>138</v>
      </c>
      <c r="AV168" s="83" t="s">
        <v>76</v>
      </c>
      <c r="AW168" s="83" t="s">
        <v>76</v>
      </c>
      <c r="AY168" s="83" t="s">
        <v>228</v>
      </c>
      <c r="AZ168" s="78">
        <v>60509</v>
      </c>
    </row>
    <row r="169" spans="1:52" ht="30" customHeight="1" x14ac:dyDescent="0.3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</row>
    <row r="170" spans="1:52" ht="30" customHeight="1" x14ac:dyDescent="0.3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</row>
    <row r="171" spans="1:52" ht="30" customHeight="1" x14ac:dyDescent="0.3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</row>
    <row r="172" spans="1:52" ht="30" customHeight="1" x14ac:dyDescent="0.3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</row>
    <row r="173" spans="1:52" ht="30" customHeight="1" x14ac:dyDescent="0.3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</row>
    <row r="174" spans="1:52" ht="30" customHeight="1" x14ac:dyDescent="0.3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</row>
    <row r="175" spans="1:52" ht="30" customHeight="1" x14ac:dyDescent="0.3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</row>
    <row r="176" spans="1:52" ht="30" customHeight="1" x14ac:dyDescent="0.3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</row>
    <row r="177" spans="1:21" ht="30" customHeight="1" x14ac:dyDescent="0.3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</row>
    <row r="178" spans="1:21" ht="30" customHeight="1" x14ac:dyDescent="0.3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</row>
    <row r="179" spans="1:21" ht="30" customHeight="1" x14ac:dyDescent="0.3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</row>
    <row r="180" spans="1:21" ht="30" customHeight="1" x14ac:dyDescent="0.3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</row>
    <row r="181" spans="1:21" ht="30" customHeight="1" x14ac:dyDescent="0.3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</row>
    <row r="182" spans="1:21" ht="30" customHeight="1" x14ac:dyDescent="0.3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</row>
    <row r="183" spans="1:21" ht="30" customHeight="1" x14ac:dyDescent="0.3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</row>
    <row r="184" spans="1:21" ht="30" customHeight="1" x14ac:dyDescent="0.3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</row>
    <row r="185" spans="1:21" ht="30" customHeight="1" x14ac:dyDescent="0.3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</row>
    <row r="186" spans="1:21" ht="30" customHeight="1" x14ac:dyDescent="0.3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</row>
    <row r="187" spans="1:21" ht="30" customHeight="1" x14ac:dyDescent="0.3">
      <c r="A187" s="81" t="s">
        <v>101</v>
      </c>
      <c r="B187" s="82"/>
      <c r="C187" s="82"/>
      <c r="D187" s="82"/>
      <c r="E187" s="82"/>
      <c r="F187" s="84">
        <f>SUM(F166:F186)</f>
        <v>0</v>
      </c>
      <c r="G187" s="82"/>
      <c r="H187" s="84">
        <f>SUM(H166:H186)</f>
        <v>0</v>
      </c>
      <c r="I187" s="84"/>
      <c r="J187" s="84"/>
      <c r="K187" s="84"/>
      <c r="L187" s="84"/>
      <c r="M187" s="82"/>
      <c r="N187" s="84">
        <f>SUM(N166:N186)</f>
        <v>0</v>
      </c>
      <c r="O187" s="82"/>
      <c r="P187" s="84">
        <f>SUM(P166:P186)</f>
        <v>0</v>
      </c>
      <c r="Q187" s="82"/>
      <c r="R187" s="78" t="s">
        <v>145</v>
      </c>
    </row>
    <row r="188" spans="1:21" ht="30" customHeight="1" x14ac:dyDescent="0.3">
      <c r="A188" s="81" t="str">
        <f>'[2]공종별집계표(창의융합)'!A14</f>
        <v>0109  수  장  공  사</v>
      </c>
      <c r="B188" s="81" t="s">
        <v>76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U188" s="83" t="s">
        <v>94</v>
      </c>
    </row>
    <row r="189" spans="1:21" ht="30" customHeight="1" x14ac:dyDescent="0.3">
      <c r="A189" s="82" t="s">
        <v>229</v>
      </c>
      <c r="B189" s="82" t="s">
        <v>230</v>
      </c>
      <c r="C189" s="82" t="s">
        <v>142</v>
      </c>
      <c r="D189" s="82">
        <f>'[2]수량산출서(창의융합)'!F207</f>
        <v>60.7</v>
      </c>
      <c r="E189" s="84"/>
      <c r="F189" s="84">
        <f t="shared" ref="F189" si="31">TRUNC(E189*D189, 0)</f>
        <v>0</v>
      </c>
      <c r="G189" s="84"/>
      <c r="H189" s="84">
        <f t="shared" ref="H189" si="32">TRUNC(G189*D189, 0)</f>
        <v>0</v>
      </c>
      <c r="I189" s="84"/>
      <c r="J189" s="84"/>
      <c r="K189" s="84"/>
      <c r="L189" s="84"/>
      <c r="M189" s="84"/>
      <c r="N189" s="84">
        <f t="shared" ref="N189" si="33">TRUNC(M189*D189, 0)</f>
        <v>0</v>
      </c>
      <c r="O189" s="84">
        <f t="shared" ref="O189:P189" si="34">TRUNC(E189+G189+M189, 0)</f>
        <v>0</v>
      </c>
      <c r="P189" s="84">
        <f t="shared" si="34"/>
        <v>0</v>
      </c>
      <c r="Q189" s="82"/>
    </row>
    <row r="190" spans="1:21" ht="30" customHeight="1" x14ac:dyDescent="0.3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</row>
    <row r="191" spans="1:21" ht="30" customHeight="1" x14ac:dyDescent="0.3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</row>
    <row r="192" spans="1:21" ht="30" customHeight="1" x14ac:dyDescent="0.3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</row>
    <row r="193" spans="1:17" ht="30" customHeight="1" x14ac:dyDescent="0.3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</row>
    <row r="194" spans="1:17" ht="30" customHeight="1" x14ac:dyDescent="0.3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</row>
    <row r="195" spans="1:17" ht="30" customHeight="1" x14ac:dyDescent="0.3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</row>
    <row r="196" spans="1:17" ht="30" customHeight="1" x14ac:dyDescent="0.3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</row>
    <row r="197" spans="1:17" ht="30" customHeight="1" x14ac:dyDescent="0.3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</row>
    <row r="198" spans="1:17" ht="30" customHeight="1" x14ac:dyDescent="0.3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</row>
    <row r="199" spans="1:17" ht="30" customHeight="1" x14ac:dyDescent="0.3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</row>
    <row r="200" spans="1:17" ht="30" customHeight="1" x14ac:dyDescent="0.3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</row>
    <row r="201" spans="1:17" ht="30" customHeight="1" x14ac:dyDescent="0.3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</row>
    <row r="202" spans="1:17" ht="30" customHeight="1" x14ac:dyDescent="0.3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</row>
    <row r="203" spans="1:17" ht="30" customHeight="1" x14ac:dyDescent="0.3">
      <c r="A203" s="82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</row>
    <row r="204" spans="1:17" ht="30" customHeight="1" x14ac:dyDescent="0.3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</row>
    <row r="205" spans="1:17" ht="30" customHeight="1" x14ac:dyDescent="0.3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</row>
    <row r="206" spans="1:17" ht="30" customHeight="1" x14ac:dyDescent="0.3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</row>
    <row r="207" spans="1:17" ht="30" customHeight="1" x14ac:dyDescent="0.3">
      <c r="A207" s="82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</row>
    <row r="208" spans="1:17" ht="30" customHeight="1" x14ac:dyDescent="0.3">
      <c r="A208" s="82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</row>
    <row r="209" spans="1:52" ht="30" customHeight="1" x14ac:dyDescent="0.3">
      <c r="A209" s="8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</row>
    <row r="210" spans="1:52" ht="30" customHeight="1" x14ac:dyDescent="0.3">
      <c r="A210" s="81" t="s">
        <v>101</v>
      </c>
      <c r="B210" s="82"/>
      <c r="C210" s="82"/>
      <c r="D210" s="82"/>
      <c r="E210" s="82"/>
      <c r="F210" s="84">
        <f>SUM(F189:F209)</f>
        <v>0</v>
      </c>
      <c r="G210" s="82"/>
      <c r="H210" s="84">
        <f>SUM(H189:H209)</f>
        <v>0</v>
      </c>
      <c r="I210" s="84"/>
      <c r="J210" s="84"/>
      <c r="K210" s="84"/>
      <c r="L210" s="84"/>
      <c r="M210" s="82"/>
      <c r="N210" s="84">
        <f>SUM(N189:N209)</f>
        <v>0</v>
      </c>
      <c r="O210" s="82"/>
      <c r="P210" s="84">
        <f>SUM(P189:P209)</f>
        <v>0</v>
      </c>
      <c r="Q210" s="82"/>
      <c r="R210" s="78" t="s">
        <v>145</v>
      </c>
    </row>
    <row r="211" spans="1:52" ht="30" customHeight="1" x14ac:dyDescent="0.3">
      <c r="A211" s="81" t="str">
        <f>'[2]공종별집계표(창의융합)'!A15</f>
        <v>0110  철  거  공  사</v>
      </c>
      <c r="B211" s="81" t="s">
        <v>76</v>
      </c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U211" s="83" t="s">
        <v>96</v>
      </c>
    </row>
    <row r="212" spans="1:52" ht="30" customHeight="1" x14ac:dyDescent="0.3">
      <c r="A212" s="81" t="s">
        <v>231</v>
      </c>
      <c r="B212" s="81" t="s">
        <v>232</v>
      </c>
      <c r="C212" s="81" t="s">
        <v>148</v>
      </c>
      <c r="D212" s="82">
        <f>'[2]수량산출서(창의융합)'!F214</f>
        <v>0.9</v>
      </c>
      <c r="E212" s="84"/>
      <c r="F212" s="84">
        <f t="shared" ref="F212:F220" si="35">TRUNC(E212*D212, 0)</f>
        <v>0</v>
      </c>
      <c r="G212" s="84"/>
      <c r="H212" s="84">
        <f t="shared" ref="H212:H220" si="36">TRUNC(G212*D212, 0)</f>
        <v>0</v>
      </c>
      <c r="I212" s="84"/>
      <c r="J212" s="84"/>
      <c r="K212" s="84"/>
      <c r="L212" s="84"/>
      <c r="M212" s="84"/>
      <c r="N212" s="84">
        <f t="shared" ref="N212:N220" si="37">TRUNC(M212*D212, 0)</f>
        <v>0</v>
      </c>
      <c r="O212" s="84">
        <f t="shared" ref="O212:P220" si="38">TRUNC(E212+G212+M212, 0)</f>
        <v>0</v>
      </c>
      <c r="P212" s="84">
        <f t="shared" si="38"/>
        <v>0</v>
      </c>
      <c r="Q212" s="81" t="s">
        <v>76</v>
      </c>
      <c r="R212" s="83" t="s">
        <v>233</v>
      </c>
      <c r="S212" s="83" t="s">
        <v>76</v>
      </c>
      <c r="T212" s="83" t="s">
        <v>76</v>
      </c>
      <c r="U212" s="83" t="s">
        <v>96</v>
      </c>
      <c r="V212" s="83" t="s">
        <v>137</v>
      </c>
      <c r="W212" s="83" t="s">
        <v>138</v>
      </c>
      <c r="X212" s="83" t="s">
        <v>138</v>
      </c>
      <c r="AV212" s="83" t="s">
        <v>76</v>
      </c>
      <c r="AW212" s="83" t="s">
        <v>76</v>
      </c>
      <c r="AY212" s="83" t="s">
        <v>234</v>
      </c>
      <c r="AZ212" s="78">
        <v>60836</v>
      </c>
    </row>
    <row r="213" spans="1:52" ht="30" customHeight="1" x14ac:dyDescent="0.3">
      <c r="A213" s="81" t="s">
        <v>235</v>
      </c>
      <c r="B213" s="81" t="s">
        <v>236</v>
      </c>
      <c r="C213" s="81" t="s">
        <v>148</v>
      </c>
      <c r="D213" s="82">
        <f>'[2]수량산출서(창의융합)'!F219</f>
        <v>5</v>
      </c>
      <c r="E213" s="84"/>
      <c r="F213" s="84">
        <f t="shared" si="35"/>
        <v>0</v>
      </c>
      <c r="G213" s="84"/>
      <c r="H213" s="84">
        <f t="shared" si="36"/>
        <v>0</v>
      </c>
      <c r="I213" s="84"/>
      <c r="J213" s="84"/>
      <c r="K213" s="84"/>
      <c r="L213" s="84"/>
      <c r="M213" s="84"/>
      <c r="N213" s="84">
        <f t="shared" si="37"/>
        <v>0</v>
      </c>
      <c r="O213" s="84">
        <f t="shared" si="38"/>
        <v>0</v>
      </c>
      <c r="P213" s="84">
        <f t="shared" si="38"/>
        <v>0</v>
      </c>
      <c r="Q213" s="81" t="s">
        <v>76</v>
      </c>
      <c r="R213" s="83" t="s">
        <v>237</v>
      </c>
      <c r="S213" s="83" t="s">
        <v>76</v>
      </c>
      <c r="T213" s="83" t="s">
        <v>76</v>
      </c>
      <c r="U213" s="83" t="s">
        <v>96</v>
      </c>
      <c r="V213" s="83" t="s">
        <v>137</v>
      </c>
      <c r="W213" s="83" t="s">
        <v>138</v>
      </c>
      <c r="X213" s="83" t="s">
        <v>138</v>
      </c>
      <c r="AV213" s="83" t="s">
        <v>76</v>
      </c>
      <c r="AW213" s="83" t="s">
        <v>76</v>
      </c>
      <c r="AY213" s="83" t="s">
        <v>238</v>
      </c>
      <c r="AZ213" s="78">
        <v>60832</v>
      </c>
    </row>
    <row r="214" spans="1:52" ht="30" customHeight="1" x14ac:dyDescent="0.3">
      <c r="A214" s="81" t="s">
        <v>239</v>
      </c>
      <c r="B214" s="81" t="s">
        <v>76</v>
      </c>
      <c r="C214" s="81" t="s">
        <v>142</v>
      </c>
      <c r="D214" s="82">
        <f>'[2]수량산출서(창의융합)'!F225</f>
        <v>6.5</v>
      </c>
      <c r="E214" s="84"/>
      <c r="F214" s="84">
        <f t="shared" si="35"/>
        <v>0</v>
      </c>
      <c r="G214" s="84"/>
      <c r="H214" s="84">
        <f t="shared" si="36"/>
        <v>0</v>
      </c>
      <c r="I214" s="84"/>
      <c r="J214" s="84"/>
      <c r="K214" s="84"/>
      <c r="L214" s="84"/>
      <c r="M214" s="84"/>
      <c r="N214" s="84">
        <f t="shared" si="37"/>
        <v>0</v>
      </c>
      <c r="O214" s="84">
        <f t="shared" si="38"/>
        <v>0</v>
      </c>
      <c r="P214" s="84">
        <f t="shared" si="38"/>
        <v>0</v>
      </c>
      <c r="Q214" s="81" t="s">
        <v>76</v>
      </c>
      <c r="R214" s="83" t="s">
        <v>240</v>
      </c>
      <c r="S214" s="83" t="s">
        <v>76</v>
      </c>
      <c r="T214" s="83" t="s">
        <v>76</v>
      </c>
      <c r="U214" s="83" t="s">
        <v>96</v>
      </c>
      <c r="V214" s="83" t="s">
        <v>137</v>
      </c>
      <c r="W214" s="83" t="s">
        <v>138</v>
      </c>
      <c r="X214" s="83" t="s">
        <v>138</v>
      </c>
      <c r="AV214" s="83" t="s">
        <v>76</v>
      </c>
      <c r="AW214" s="83" t="s">
        <v>76</v>
      </c>
      <c r="AY214" s="83" t="s">
        <v>241</v>
      </c>
      <c r="AZ214" s="78">
        <v>60874</v>
      </c>
    </row>
    <row r="215" spans="1:52" ht="30" customHeight="1" x14ac:dyDescent="0.3">
      <c r="A215" s="81" t="s">
        <v>242</v>
      </c>
      <c r="B215" s="81" t="s">
        <v>76</v>
      </c>
      <c r="C215" s="81" t="s">
        <v>142</v>
      </c>
      <c r="D215" s="82">
        <f>'[2]수량산출서(창의융합)'!F231</f>
        <v>18.600000000000001</v>
      </c>
      <c r="E215" s="84"/>
      <c r="F215" s="84">
        <f t="shared" si="35"/>
        <v>0</v>
      </c>
      <c r="G215" s="84"/>
      <c r="H215" s="84">
        <f t="shared" si="36"/>
        <v>0</v>
      </c>
      <c r="I215" s="84"/>
      <c r="J215" s="84"/>
      <c r="K215" s="84"/>
      <c r="L215" s="84"/>
      <c r="M215" s="84"/>
      <c r="N215" s="84">
        <f t="shared" si="37"/>
        <v>0</v>
      </c>
      <c r="O215" s="84">
        <f t="shared" si="38"/>
        <v>0</v>
      </c>
      <c r="P215" s="84">
        <f t="shared" si="38"/>
        <v>0</v>
      </c>
      <c r="Q215" s="81" t="s">
        <v>76</v>
      </c>
      <c r="R215" s="83" t="s">
        <v>243</v>
      </c>
      <c r="S215" s="83" t="s">
        <v>76</v>
      </c>
      <c r="T215" s="83" t="s">
        <v>76</v>
      </c>
      <c r="U215" s="83" t="s">
        <v>96</v>
      </c>
      <c r="V215" s="83" t="s">
        <v>137</v>
      </c>
      <c r="W215" s="83" t="s">
        <v>138</v>
      </c>
      <c r="X215" s="83" t="s">
        <v>138</v>
      </c>
      <c r="AV215" s="83" t="s">
        <v>76</v>
      </c>
      <c r="AW215" s="83" t="s">
        <v>76</v>
      </c>
      <c r="AY215" s="83" t="s">
        <v>244</v>
      </c>
      <c r="AZ215" s="78">
        <v>60858</v>
      </c>
    </row>
    <row r="216" spans="1:52" ht="30" customHeight="1" x14ac:dyDescent="0.3">
      <c r="A216" s="81" t="s">
        <v>245</v>
      </c>
      <c r="B216" s="81" t="s">
        <v>76</v>
      </c>
      <c r="C216" s="81" t="s">
        <v>142</v>
      </c>
      <c r="D216" s="82">
        <f>'[2]수량산출서(창의융합)'!F245</f>
        <v>419.3</v>
      </c>
      <c r="E216" s="84"/>
      <c r="F216" s="84">
        <f t="shared" si="35"/>
        <v>0</v>
      </c>
      <c r="G216" s="84"/>
      <c r="H216" s="84">
        <f t="shared" si="36"/>
        <v>0</v>
      </c>
      <c r="I216" s="84"/>
      <c r="J216" s="84"/>
      <c r="K216" s="84"/>
      <c r="L216" s="84"/>
      <c r="M216" s="84"/>
      <c r="N216" s="84">
        <f t="shared" si="37"/>
        <v>0</v>
      </c>
      <c r="O216" s="84">
        <f t="shared" si="38"/>
        <v>0</v>
      </c>
      <c r="P216" s="84">
        <f t="shared" si="38"/>
        <v>0</v>
      </c>
      <c r="Q216" s="81" t="s">
        <v>76</v>
      </c>
      <c r="R216" s="83" t="s">
        <v>246</v>
      </c>
      <c r="S216" s="83" t="s">
        <v>76</v>
      </c>
      <c r="T216" s="83" t="s">
        <v>76</v>
      </c>
      <c r="U216" s="83" t="s">
        <v>96</v>
      </c>
      <c r="V216" s="83" t="s">
        <v>137</v>
      </c>
      <c r="W216" s="83" t="s">
        <v>138</v>
      </c>
      <c r="X216" s="83" t="s">
        <v>138</v>
      </c>
      <c r="AV216" s="83" t="s">
        <v>76</v>
      </c>
      <c r="AW216" s="83" t="s">
        <v>76</v>
      </c>
      <c r="AY216" s="83" t="s">
        <v>247</v>
      </c>
      <c r="AZ216" s="78">
        <v>60882</v>
      </c>
    </row>
    <row r="217" spans="1:52" ht="30" customHeight="1" x14ac:dyDescent="0.3">
      <c r="A217" s="81" t="s">
        <v>248</v>
      </c>
      <c r="B217" s="81" t="s">
        <v>76</v>
      </c>
      <c r="C217" s="81" t="s">
        <v>142</v>
      </c>
      <c r="D217" s="82">
        <f>'[2]수량산출서(창의융합)'!F259</f>
        <v>419.3</v>
      </c>
      <c r="E217" s="84"/>
      <c r="F217" s="84">
        <f t="shared" si="35"/>
        <v>0</v>
      </c>
      <c r="G217" s="84"/>
      <c r="H217" s="84">
        <f t="shared" si="36"/>
        <v>0</v>
      </c>
      <c r="I217" s="84"/>
      <c r="J217" s="84"/>
      <c r="K217" s="84"/>
      <c r="L217" s="84"/>
      <c r="M217" s="84"/>
      <c r="N217" s="84">
        <f t="shared" si="37"/>
        <v>0</v>
      </c>
      <c r="O217" s="84">
        <f t="shared" si="38"/>
        <v>0</v>
      </c>
      <c r="P217" s="84">
        <f t="shared" si="38"/>
        <v>0</v>
      </c>
      <c r="Q217" s="81" t="s">
        <v>76</v>
      </c>
      <c r="R217" s="83" t="s">
        <v>249</v>
      </c>
      <c r="S217" s="83" t="s">
        <v>76</v>
      </c>
      <c r="T217" s="83" t="s">
        <v>76</v>
      </c>
      <c r="U217" s="83" t="s">
        <v>96</v>
      </c>
      <c r="V217" s="83" t="s">
        <v>137</v>
      </c>
      <c r="W217" s="83" t="s">
        <v>138</v>
      </c>
      <c r="X217" s="83" t="s">
        <v>138</v>
      </c>
      <c r="AV217" s="83" t="s">
        <v>76</v>
      </c>
      <c r="AW217" s="83" t="s">
        <v>76</v>
      </c>
      <c r="AY217" s="83" t="s">
        <v>250</v>
      </c>
      <c r="AZ217" s="78">
        <v>60884</v>
      </c>
    </row>
    <row r="218" spans="1:52" ht="30" customHeight="1" x14ac:dyDescent="0.3">
      <c r="A218" s="81" t="s">
        <v>251</v>
      </c>
      <c r="B218" s="81" t="s">
        <v>76</v>
      </c>
      <c r="C218" s="81" t="s">
        <v>172</v>
      </c>
      <c r="D218" s="82">
        <f>'[2]수량산출서(창의융합)'!F264</f>
        <v>73.400000000000006</v>
      </c>
      <c r="E218" s="84"/>
      <c r="F218" s="84">
        <f t="shared" si="35"/>
        <v>0</v>
      </c>
      <c r="G218" s="84"/>
      <c r="H218" s="84">
        <f t="shared" si="36"/>
        <v>0</v>
      </c>
      <c r="I218" s="84"/>
      <c r="J218" s="84"/>
      <c r="K218" s="84"/>
      <c r="L218" s="84"/>
      <c r="M218" s="84"/>
      <c r="N218" s="84">
        <f t="shared" si="37"/>
        <v>0</v>
      </c>
      <c r="O218" s="84">
        <f t="shared" si="38"/>
        <v>0</v>
      </c>
      <c r="P218" s="84">
        <f t="shared" si="38"/>
        <v>0</v>
      </c>
      <c r="Q218" s="81" t="s">
        <v>76</v>
      </c>
      <c r="R218" s="83" t="s">
        <v>252</v>
      </c>
      <c r="S218" s="83" t="s">
        <v>76</v>
      </c>
      <c r="T218" s="83" t="s">
        <v>76</v>
      </c>
      <c r="U218" s="83" t="s">
        <v>96</v>
      </c>
      <c r="V218" s="83" t="s">
        <v>137</v>
      </c>
      <c r="W218" s="83" t="s">
        <v>138</v>
      </c>
      <c r="X218" s="83" t="s">
        <v>138</v>
      </c>
      <c r="AV218" s="83" t="s">
        <v>76</v>
      </c>
      <c r="AW218" s="83" t="s">
        <v>76</v>
      </c>
      <c r="AY218" s="83" t="s">
        <v>253</v>
      </c>
      <c r="AZ218" s="78">
        <v>60892</v>
      </c>
    </row>
    <row r="219" spans="1:52" ht="30" customHeight="1" x14ac:dyDescent="0.3">
      <c r="A219" s="81" t="s">
        <v>254</v>
      </c>
      <c r="B219" s="81" t="s">
        <v>76</v>
      </c>
      <c r="C219" s="81" t="s">
        <v>142</v>
      </c>
      <c r="D219" s="82">
        <f>'[2]수량산출서(창의융합)'!F273</f>
        <v>37.700000000000003</v>
      </c>
      <c r="E219" s="84"/>
      <c r="F219" s="84">
        <f t="shared" si="35"/>
        <v>0</v>
      </c>
      <c r="G219" s="84"/>
      <c r="H219" s="84">
        <f t="shared" si="36"/>
        <v>0</v>
      </c>
      <c r="I219" s="84"/>
      <c r="J219" s="84"/>
      <c r="K219" s="84"/>
      <c r="L219" s="84"/>
      <c r="M219" s="84"/>
      <c r="N219" s="84">
        <f t="shared" si="37"/>
        <v>0</v>
      </c>
      <c r="O219" s="84">
        <f t="shared" si="38"/>
        <v>0</v>
      </c>
      <c r="P219" s="84">
        <f t="shared" si="38"/>
        <v>0</v>
      </c>
      <c r="Q219" s="81" t="s">
        <v>76</v>
      </c>
      <c r="R219" s="83" t="s">
        <v>255</v>
      </c>
      <c r="S219" s="83" t="s">
        <v>76</v>
      </c>
      <c r="T219" s="83" t="s">
        <v>76</v>
      </c>
      <c r="U219" s="83" t="s">
        <v>96</v>
      </c>
      <c r="V219" s="83" t="s">
        <v>137</v>
      </c>
      <c r="W219" s="83" t="s">
        <v>138</v>
      </c>
      <c r="X219" s="83" t="s">
        <v>138</v>
      </c>
      <c r="AV219" s="83" t="s">
        <v>76</v>
      </c>
      <c r="AW219" s="83" t="s">
        <v>76</v>
      </c>
      <c r="AY219" s="83" t="s">
        <v>256</v>
      </c>
      <c r="AZ219" s="78">
        <v>60894</v>
      </c>
    </row>
    <row r="220" spans="1:52" ht="30" customHeight="1" x14ac:dyDescent="0.3">
      <c r="A220" s="81" t="s">
        <v>257</v>
      </c>
      <c r="B220" s="81" t="s">
        <v>258</v>
      </c>
      <c r="C220" s="81" t="s">
        <v>259</v>
      </c>
      <c r="D220" s="82">
        <f>'[2]수량산출서(창의융합)'!F277</f>
        <v>-838.6</v>
      </c>
      <c r="E220" s="84"/>
      <c r="F220" s="84">
        <f t="shared" si="35"/>
        <v>0</v>
      </c>
      <c r="G220" s="84"/>
      <c r="H220" s="84">
        <f t="shared" si="36"/>
        <v>0</v>
      </c>
      <c r="I220" s="84"/>
      <c r="J220" s="84"/>
      <c r="K220" s="84"/>
      <c r="L220" s="84"/>
      <c r="M220" s="84"/>
      <c r="N220" s="84">
        <f t="shared" si="37"/>
        <v>0</v>
      </c>
      <c r="O220" s="84">
        <f t="shared" si="38"/>
        <v>0</v>
      </c>
      <c r="P220" s="84">
        <f t="shared" si="38"/>
        <v>0</v>
      </c>
      <c r="Q220" s="81" t="s">
        <v>260</v>
      </c>
      <c r="R220" s="83" t="s">
        <v>255</v>
      </c>
      <c r="S220" s="83" t="s">
        <v>76</v>
      </c>
      <c r="T220" s="83" t="s">
        <v>76</v>
      </c>
      <c r="U220" s="83" t="s">
        <v>96</v>
      </c>
      <c r="V220" s="83" t="s">
        <v>137</v>
      </c>
      <c r="W220" s="83" t="s">
        <v>138</v>
      </c>
      <c r="X220" s="83" t="s">
        <v>138</v>
      </c>
      <c r="AV220" s="83" t="s">
        <v>76</v>
      </c>
      <c r="AW220" s="83" t="s">
        <v>76</v>
      </c>
      <c r="AY220" s="83" t="s">
        <v>256</v>
      </c>
      <c r="AZ220" s="78">
        <v>60894</v>
      </c>
    </row>
    <row r="221" spans="1:52" ht="30" customHeight="1" x14ac:dyDescent="0.3">
      <c r="A221" s="82"/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</row>
    <row r="222" spans="1:52" ht="30" customHeight="1" x14ac:dyDescent="0.3">
      <c r="A222" s="82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</row>
    <row r="223" spans="1:52" ht="30" customHeight="1" x14ac:dyDescent="0.3">
      <c r="A223" s="82"/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</row>
    <row r="224" spans="1:52" ht="30" customHeight="1" x14ac:dyDescent="0.3">
      <c r="A224" s="82"/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</row>
    <row r="225" spans="1:52" ht="30" customHeight="1" x14ac:dyDescent="0.3">
      <c r="A225" s="82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</row>
    <row r="226" spans="1:52" ht="30" customHeight="1" x14ac:dyDescent="0.3">
      <c r="A226" s="82"/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</row>
    <row r="227" spans="1:52" ht="30" customHeight="1" x14ac:dyDescent="0.3">
      <c r="A227" s="82"/>
      <c r="B227" s="82"/>
      <c r="C227" s="82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</row>
    <row r="228" spans="1:52" ht="30" customHeight="1" x14ac:dyDescent="0.3">
      <c r="A228" s="82"/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</row>
    <row r="229" spans="1:52" ht="30" customHeight="1" x14ac:dyDescent="0.3">
      <c r="A229" s="82"/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</row>
    <row r="230" spans="1:52" ht="30" customHeight="1" x14ac:dyDescent="0.3">
      <c r="A230" s="82"/>
      <c r="B230" s="82"/>
      <c r="C230" s="82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</row>
    <row r="231" spans="1:52" ht="30" customHeight="1" x14ac:dyDescent="0.3">
      <c r="A231" s="82"/>
      <c r="B231" s="82"/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</row>
    <row r="232" spans="1:52" ht="30" customHeight="1" x14ac:dyDescent="0.3">
      <c r="A232" s="82"/>
      <c r="B232" s="82"/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</row>
    <row r="233" spans="1:52" ht="30" customHeight="1" x14ac:dyDescent="0.3">
      <c r="A233" s="81" t="s">
        <v>101</v>
      </c>
      <c r="B233" s="82"/>
      <c r="C233" s="82"/>
      <c r="D233" s="82"/>
      <c r="E233" s="82"/>
      <c r="F233" s="84">
        <f>SUM(F212:F232)</f>
        <v>0</v>
      </c>
      <c r="G233" s="82"/>
      <c r="H233" s="84">
        <f>SUM(H212:H232)</f>
        <v>0</v>
      </c>
      <c r="I233" s="84"/>
      <c r="J233" s="84"/>
      <c r="K233" s="84"/>
      <c r="L233" s="84"/>
      <c r="M233" s="82"/>
      <c r="N233" s="84">
        <f>SUM(N212:N232)</f>
        <v>0</v>
      </c>
      <c r="O233" s="82"/>
      <c r="P233" s="84">
        <f>SUM(P212:P232)</f>
        <v>0</v>
      </c>
      <c r="Q233" s="82"/>
      <c r="R233" s="78" t="s">
        <v>145</v>
      </c>
    </row>
    <row r="234" spans="1:52" ht="30" customHeight="1" x14ac:dyDescent="0.3">
      <c r="A234" s="81" t="str">
        <f>'[2]공종별집계표(창의융합)'!A16</f>
        <v>0111  폐 자 재 처 리</v>
      </c>
      <c r="B234" s="81" t="s">
        <v>76</v>
      </c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U234" s="83" t="s">
        <v>98</v>
      </c>
    </row>
    <row r="235" spans="1:52" ht="30" customHeight="1" x14ac:dyDescent="0.3">
      <c r="A235" s="81" t="s">
        <v>261</v>
      </c>
      <c r="B235" s="81" t="s">
        <v>262</v>
      </c>
      <c r="C235" s="81" t="s">
        <v>263</v>
      </c>
      <c r="D235" s="82">
        <f>'[2]수량산출서(창의융합)'!F282</f>
        <v>12</v>
      </c>
      <c r="E235" s="84">
        <f>TRUNC([2]단가대비표!O39,0)</f>
        <v>0</v>
      </c>
      <c r="F235" s="84">
        <f t="shared" ref="F235:F244" si="39">TRUNC(E235*D235, 0)</f>
        <v>0</v>
      </c>
      <c r="G235" s="84">
        <f>TRUNC([2]단가대비표!Q39,0)</f>
        <v>0</v>
      </c>
      <c r="H235" s="84">
        <f t="shared" ref="H235:H244" si="40">TRUNC(G235*D235, 0)</f>
        <v>0</v>
      </c>
      <c r="I235" s="84"/>
      <c r="J235" s="84"/>
      <c r="K235" s="84"/>
      <c r="L235" s="84"/>
      <c r="M235" s="84"/>
      <c r="N235" s="84">
        <f t="shared" ref="N235:N244" si="41">TRUNC(M235*D235, 0)</f>
        <v>0</v>
      </c>
      <c r="O235" s="84">
        <f t="shared" ref="O235:P244" si="42">TRUNC(E235+G235+M235, 0)</f>
        <v>0</v>
      </c>
      <c r="P235" s="84">
        <f t="shared" si="42"/>
        <v>0</v>
      </c>
      <c r="Q235" s="81" t="s">
        <v>76</v>
      </c>
      <c r="R235" s="83" t="s">
        <v>264</v>
      </c>
      <c r="S235" s="83" t="s">
        <v>76</v>
      </c>
      <c r="T235" s="83" t="s">
        <v>76</v>
      </c>
      <c r="U235" s="83" t="s">
        <v>98</v>
      </c>
      <c r="V235" s="83" t="s">
        <v>138</v>
      </c>
      <c r="W235" s="83" t="s">
        <v>138</v>
      </c>
      <c r="X235" s="83" t="s">
        <v>137</v>
      </c>
      <c r="AV235" s="83" t="s">
        <v>76</v>
      </c>
      <c r="AW235" s="83" t="s">
        <v>76</v>
      </c>
      <c r="AY235" s="83" t="s">
        <v>265</v>
      </c>
      <c r="AZ235" s="78">
        <v>60085</v>
      </c>
    </row>
    <row r="236" spans="1:52" ht="30" customHeight="1" x14ac:dyDescent="0.3">
      <c r="A236" s="81" t="s">
        <v>266</v>
      </c>
      <c r="B236" s="81" t="s">
        <v>267</v>
      </c>
      <c r="C236" s="81" t="s">
        <v>263</v>
      </c>
      <c r="D236" s="82">
        <f>'[2]수량산출서(창의융합)'!F286</f>
        <v>1.9</v>
      </c>
      <c r="E236" s="84">
        <f>TRUNC([2]단가대비표!O40,0)</f>
        <v>0</v>
      </c>
      <c r="F236" s="84">
        <f t="shared" si="39"/>
        <v>0</v>
      </c>
      <c r="G236" s="84">
        <f>TRUNC([2]단가대비표!Q40,0)</f>
        <v>0</v>
      </c>
      <c r="H236" s="84">
        <f t="shared" si="40"/>
        <v>0</v>
      </c>
      <c r="I236" s="84"/>
      <c r="J236" s="84"/>
      <c r="K236" s="84"/>
      <c r="L236" s="84"/>
      <c r="M236" s="84"/>
      <c r="N236" s="84">
        <f t="shared" si="41"/>
        <v>0</v>
      </c>
      <c r="O236" s="84">
        <f t="shared" si="42"/>
        <v>0</v>
      </c>
      <c r="P236" s="84">
        <f t="shared" si="42"/>
        <v>0</v>
      </c>
      <c r="Q236" s="81" t="s">
        <v>76</v>
      </c>
      <c r="R236" s="83" t="s">
        <v>268</v>
      </c>
      <c r="S236" s="83" t="s">
        <v>76</v>
      </c>
      <c r="T236" s="83" t="s">
        <v>76</v>
      </c>
      <c r="U236" s="83" t="s">
        <v>98</v>
      </c>
      <c r="V236" s="83" t="s">
        <v>138</v>
      </c>
      <c r="W236" s="83" t="s">
        <v>138</v>
      </c>
      <c r="X236" s="83" t="s">
        <v>137</v>
      </c>
      <c r="AV236" s="83" t="s">
        <v>76</v>
      </c>
      <c r="AW236" s="83" t="s">
        <v>76</v>
      </c>
      <c r="AY236" s="83" t="s">
        <v>269</v>
      </c>
      <c r="AZ236" s="78">
        <v>60087</v>
      </c>
    </row>
    <row r="237" spans="1:52" ht="30" customHeight="1" x14ac:dyDescent="0.3">
      <c r="A237" s="81" t="s">
        <v>270</v>
      </c>
      <c r="B237" s="81" t="s">
        <v>271</v>
      </c>
      <c r="C237" s="81" t="s">
        <v>263</v>
      </c>
      <c r="D237" s="82">
        <f>'[2]수량산출서(창의융합)'!F290</f>
        <v>3.6</v>
      </c>
      <c r="E237" s="84">
        <f>TRUNC([2]단가대비표!O41,0)</f>
        <v>0</v>
      </c>
      <c r="F237" s="84">
        <f t="shared" si="39"/>
        <v>0</v>
      </c>
      <c r="G237" s="84">
        <f>TRUNC([2]단가대비표!Q41,0)</f>
        <v>0</v>
      </c>
      <c r="H237" s="84">
        <f t="shared" si="40"/>
        <v>0</v>
      </c>
      <c r="I237" s="84"/>
      <c r="J237" s="84"/>
      <c r="K237" s="84"/>
      <c r="L237" s="84"/>
      <c r="M237" s="84"/>
      <c r="N237" s="84">
        <f t="shared" si="41"/>
        <v>0</v>
      </c>
      <c r="O237" s="84">
        <f t="shared" si="42"/>
        <v>0</v>
      </c>
      <c r="P237" s="84">
        <f t="shared" si="42"/>
        <v>0</v>
      </c>
      <c r="Q237" s="81" t="s">
        <v>76</v>
      </c>
      <c r="R237" s="83" t="s">
        <v>272</v>
      </c>
      <c r="S237" s="83" t="s">
        <v>76</v>
      </c>
      <c r="T237" s="83" t="s">
        <v>76</v>
      </c>
      <c r="U237" s="83" t="s">
        <v>98</v>
      </c>
      <c r="V237" s="83" t="s">
        <v>138</v>
      </c>
      <c r="W237" s="83" t="s">
        <v>138</v>
      </c>
      <c r="X237" s="83" t="s">
        <v>137</v>
      </c>
      <c r="AV237" s="83" t="s">
        <v>76</v>
      </c>
      <c r="AW237" s="83" t="s">
        <v>76</v>
      </c>
      <c r="AY237" s="83" t="s">
        <v>273</v>
      </c>
      <c r="AZ237" s="78">
        <v>60091</v>
      </c>
    </row>
    <row r="238" spans="1:52" ht="30" customHeight="1" x14ac:dyDescent="0.3">
      <c r="A238" s="81" t="s">
        <v>274</v>
      </c>
      <c r="B238" s="81" t="s">
        <v>76</v>
      </c>
      <c r="C238" s="81" t="s">
        <v>263</v>
      </c>
      <c r="D238" s="82">
        <f>D235+D236</f>
        <v>13.9</v>
      </c>
      <c r="E238" s="84">
        <f>TRUNC([2]단가대비표!O43,0)</f>
        <v>0</v>
      </c>
      <c r="F238" s="84">
        <f t="shared" si="39"/>
        <v>0</v>
      </c>
      <c r="G238" s="84">
        <f>TRUNC([2]단가대비표!Q43,0)</f>
        <v>0</v>
      </c>
      <c r="H238" s="84">
        <f t="shared" si="40"/>
        <v>0</v>
      </c>
      <c r="I238" s="84"/>
      <c r="J238" s="84"/>
      <c r="K238" s="84"/>
      <c r="L238" s="84"/>
      <c r="M238" s="84"/>
      <c r="N238" s="84">
        <f t="shared" si="41"/>
        <v>0</v>
      </c>
      <c r="O238" s="84">
        <f t="shared" si="42"/>
        <v>0</v>
      </c>
      <c r="P238" s="84">
        <f t="shared" si="42"/>
        <v>0</v>
      </c>
      <c r="Q238" s="81" t="s">
        <v>76</v>
      </c>
      <c r="R238" s="83" t="s">
        <v>275</v>
      </c>
      <c r="S238" s="83" t="s">
        <v>76</v>
      </c>
      <c r="T238" s="83" t="s">
        <v>76</v>
      </c>
      <c r="U238" s="83" t="s">
        <v>98</v>
      </c>
      <c r="V238" s="83" t="s">
        <v>138</v>
      </c>
      <c r="W238" s="83" t="s">
        <v>138</v>
      </c>
      <c r="X238" s="83" t="s">
        <v>137</v>
      </c>
      <c r="AV238" s="83" t="s">
        <v>76</v>
      </c>
      <c r="AW238" s="83" t="s">
        <v>76</v>
      </c>
      <c r="AY238" s="83" t="s">
        <v>276</v>
      </c>
      <c r="AZ238" s="78">
        <v>60096</v>
      </c>
    </row>
    <row r="239" spans="1:52" ht="30" customHeight="1" x14ac:dyDescent="0.3">
      <c r="A239" s="81" t="s">
        <v>277</v>
      </c>
      <c r="B239" s="81" t="s">
        <v>278</v>
      </c>
      <c r="C239" s="81" t="s">
        <v>263</v>
      </c>
      <c r="D239" s="82">
        <f>+D237</f>
        <v>3.6</v>
      </c>
      <c r="E239" s="84">
        <f>TRUNC([2]단가대비표!O44,0)</f>
        <v>0</v>
      </c>
      <c r="F239" s="84">
        <f t="shared" si="39"/>
        <v>0</v>
      </c>
      <c r="G239" s="84">
        <f>TRUNC([2]단가대비표!Q44,0)</f>
        <v>0</v>
      </c>
      <c r="H239" s="84">
        <f t="shared" si="40"/>
        <v>0</v>
      </c>
      <c r="I239" s="84"/>
      <c r="J239" s="84"/>
      <c r="K239" s="84"/>
      <c r="L239" s="84"/>
      <c r="M239" s="84"/>
      <c r="N239" s="84">
        <f t="shared" si="41"/>
        <v>0</v>
      </c>
      <c r="O239" s="84">
        <f t="shared" si="42"/>
        <v>0</v>
      </c>
      <c r="P239" s="84">
        <f t="shared" si="42"/>
        <v>0</v>
      </c>
      <c r="Q239" s="81" t="s">
        <v>76</v>
      </c>
      <c r="R239" s="83" t="s">
        <v>279</v>
      </c>
      <c r="S239" s="83" t="s">
        <v>76</v>
      </c>
      <c r="T239" s="83" t="s">
        <v>76</v>
      </c>
      <c r="U239" s="83" t="s">
        <v>98</v>
      </c>
      <c r="V239" s="83" t="s">
        <v>138</v>
      </c>
      <c r="W239" s="83" t="s">
        <v>138</v>
      </c>
      <c r="X239" s="83" t="s">
        <v>137</v>
      </c>
      <c r="AV239" s="83" t="s">
        <v>76</v>
      </c>
      <c r="AW239" s="83" t="s">
        <v>76</v>
      </c>
      <c r="AY239" s="83" t="s">
        <v>280</v>
      </c>
      <c r="AZ239" s="78">
        <v>60097</v>
      </c>
    </row>
    <row r="240" spans="1:52" ht="30" customHeight="1" x14ac:dyDescent="0.3">
      <c r="A240" s="81" t="s">
        <v>281</v>
      </c>
      <c r="B240" s="81" t="s">
        <v>282</v>
      </c>
      <c r="C240" s="81" t="s">
        <v>263</v>
      </c>
      <c r="D240" s="82">
        <f>+D238</f>
        <v>13.9</v>
      </c>
      <c r="E240" s="84">
        <f>TRUNC([2]단가대비표!O46,0)</f>
        <v>0</v>
      </c>
      <c r="F240" s="84">
        <f t="shared" si="39"/>
        <v>0</v>
      </c>
      <c r="G240" s="84">
        <f>TRUNC([2]단가대비표!Q46,0)</f>
        <v>0</v>
      </c>
      <c r="H240" s="84">
        <f t="shared" si="40"/>
        <v>0</v>
      </c>
      <c r="I240" s="84"/>
      <c r="J240" s="84"/>
      <c r="K240" s="84"/>
      <c r="L240" s="84"/>
      <c r="M240" s="84"/>
      <c r="N240" s="84">
        <f t="shared" si="41"/>
        <v>0</v>
      </c>
      <c r="O240" s="84">
        <f t="shared" si="42"/>
        <v>0</v>
      </c>
      <c r="P240" s="84">
        <f t="shared" si="42"/>
        <v>0</v>
      </c>
      <c r="Q240" s="81" t="s">
        <v>76</v>
      </c>
      <c r="R240" s="83" t="s">
        <v>283</v>
      </c>
      <c r="S240" s="83" t="s">
        <v>76</v>
      </c>
      <c r="T240" s="83" t="s">
        <v>76</v>
      </c>
      <c r="U240" s="83" t="s">
        <v>98</v>
      </c>
      <c r="V240" s="83" t="s">
        <v>138</v>
      </c>
      <c r="W240" s="83" t="s">
        <v>138</v>
      </c>
      <c r="X240" s="83" t="s">
        <v>137</v>
      </c>
      <c r="AV240" s="83" t="s">
        <v>76</v>
      </c>
      <c r="AW240" s="83" t="s">
        <v>76</v>
      </c>
      <c r="AY240" s="83" t="s">
        <v>284</v>
      </c>
      <c r="AZ240" s="78">
        <v>60092</v>
      </c>
    </row>
    <row r="241" spans="1:52" ht="30" customHeight="1" x14ac:dyDescent="0.3">
      <c r="A241" s="81" t="s">
        <v>285</v>
      </c>
      <c r="B241" s="81" t="s">
        <v>286</v>
      </c>
      <c r="C241" s="81" t="s">
        <v>263</v>
      </c>
      <c r="D241" s="82">
        <f>+D239</f>
        <v>3.6</v>
      </c>
      <c r="E241" s="84">
        <f>TRUNC([2]단가대비표!O47,0)</f>
        <v>0</v>
      </c>
      <c r="F241" s="84">
        <f t="shared" si="39"/>
        <v>0</v>
      </c>
      <c r="G241" s="84">
        <f>TRUNC([2]단가대비표!Q47,0)</f>
        <v>0</v>
      </c>
      <c r="H241" s="84">
        <f t="shared" si="40"/>
        <v>0</v>
      </c>
      <c r="I241" s="84"/>
      <c r="J241" s="84"/>
      <c r="K241" s="84"/>
      <c r="L241" s="84"/>
      <c r="M241" s="84"/>
      <c r="N241" s="84">
        <f t="shared" si="41"/>
        <v>0</v>
      </c>
      <c r="O241" s="84">
        <f t="shared" si="42"/>
        <v>0</v>
      </c>
      <c r="P241" s="84">
        <f t="shared" si="42"/>
        <v>0</v>
      </c>
      <c r="Q241" s="81" t="s">
        <v>76</v>
      </c>
      <c r="R241" s="83" t="s">
        <v>287</v>
      </c>
      <c r="S241" s="83" t="s">
        <v>76</v>
      </c>
      <c r="T241" s="83" t="s">
        <v>76</v>
      </c>
      <c r="U241" s="83" t="s">
        <v>98</v>
      </c>
      <c r="V241" s="83" t="s">
        <v>138</v>
      </c>
      <c r="W241" s="83" t="s">
        <v>138</v>
      </c>
      <c r="X241" s="83" t="s">
        <v>137</v>
      </c>
      <c r="AV241" s="83" t="s">
        <v>76</v>
      </c>
      <c r="AW241" s="83" t="s">
        <v>76</v>
      </c>
      <c r="AY241" s="83" t="s">
        <v>288</v>
      </c>
      <c r="AZ241" s="78">
        <v>60094</v>
      </c>
    </row>
    <row r="242" spans="1:52" ht="30" customHeight="1" x14ac:dyDescent="0.3">
      <c r="A242" s="81" t="s">
        <v>289</v>
      </c>
      <c r="B242" s="81"/>
      <c r="C242" s="81" t="s">
        <v>148</v>
      </c>
      <c r="D242" s="82">
        <f>'[2]수량산출서(창의융합)'!F297</f>
        <v>10.1</v>
      </c>
      <c r="E242" s="84">
        <f>TRUNC([2]단가대비표!O42,0)</f>
        <v>0</v>
      </c>
      <c r="F242" s="84">
        <f t="shared" si="39"/>
        <v>0</v>
      </c>
      <c r="G242" s="84">
        <f>TRUNC([2]단가대비표!Q42,0)</f>
        <v>0</v>
      </c>
      <c r="H242" s="84">
        <f t="shared" si="40"/>
        <v>0</v>
      </c>
      <c r="I242" s="84"/>
      <c r="J242" s="84"/>
      <c r="K242" s="84"/>
      <c r="L242" s="84"/>
      <c r="M242" s="84"/>
      <c r="N242" s="84">
        <f t="shared" si="41"/>
        <v>0</v>
      </c>
      <c r="O242" s="84">
        <f t="shared" si="42"/>
        <v>0</v>
      </c>
      <c r="P242" s="84">
        <f t="shared" si="42"/>
        <v>0</v>
      </c>
      <c r="Q242" s="81" t="s">
        <v>76</v>
      </c>
      <c r="R242" s="83" t="s">
        <v>290</v>
      </c>
      <c r="S242" s="83" t="s">
        <v>76</v>
      </c>
      <c r="T242" s="83" t="s">
        <v>76</v>
      </c>
      <c r="U242" s="83" t="s">
        <v>98</v>
      </c>
      <c r="V242" s="83" t="s">
        <v>138</v>
      </c>
      <c r="W242" s="83" t="s">
        <v>138</v>
      </c>
      <c r="X242" s="83" t="s">
        <v>137</v>
      </c>
      <c r="AV242" s="83" t="s">
        <v>76</v>
      </c>
      <c r="AW242" s="83" t="s">
        <v>76</v>
      </c>
      <c r="AY242" s="83" t="s">
        <v>291</v>
      </c>
      <c r="AZ242" s="78">
        <v>60160</v>
      </c>
    </row>
    <row r="243" spans="1:52" ht="30" customHeight="1" x14ac:dyDescent="0.3">
      <c r="A243" s="81" t="s">
        <v>277</v>
      </c>
      <c r="B243" s="81" t="s">
        <v>278</v>
      </c>
      <c r="C243" s="81" t="s">
        <v>148</v>
      </c>
      <c r="D243" s="82">
        <f>+D242</f>
        <v>10.1</v>
      </c>
      <c r="E243" s="84">
        <f>TRUNC([2]단가대비표!O45,0)</f>
        <v>0</v>
      </c>
      <c r="F243" s="84">
        <f t="shared" si="39"/>
        <v>0</v>
      </c>
      <c r="G243" s="84">
        <f>TRUNC([2]단가대비표!Q45,0)</f>
        <v>0</v>
      </c>
      <c r="H243" s="84">
        <f t="shared" si="40"/>
        <v>0</v>
      </c>
      <c r="I243" s="84"/>
      <c r="J243" s="84"/>
      <c r="K243" s="84"/>
      <c r="L243" s="84"/>
      <c r="M243" s="84"/>
      <c r="N243" s="84">
        <f t="shared" si="41"/>
        <v>0</v>
      </c>
      <c r="O243" s="84">
        <f t="shared" si="42"/>
        <v>0</v>
      </c>
      <c r="P243" s="84">
        <f t="shared" si="42"/>
        <v>0</v>
      </c>
      <c r="Q243" s="81" t="s">
        <v>76</v>
      </c>
      <c r="R243" s="83" t="s">
        <v>292</v>
      </c>
      <c r="S243" s="83" t="s">
        <v>76</v>
      </c>
      <c r="T243" s="83" t="s">
        <v>76</v>
      </c>
      <c r="U243" s="83" t="s">
        <v>98</v>
      </c>
      <c r="V243" s="83" t="s">
        <v>138</v>
      </c>
      <c r="W243" s="83" t="s">
        <v>138</v>
      </c>
      <c r="X243" s="83" t="s">
        <v>137</v>
      </c>
      <c r="AV243" s="83" t="s">
        <v>76</v>
      </c>
      <c r="AW243" s="83" t="s">
        <v>76</v>
      </c>
      <c r="AY243" s="83" t="s">
        <v>293</v>
      </c>
      <c r="AZ243" s="78">
        <v>60163</v>
      </c>
    </row>
    <row r="244" spans="1:52" ht="30" customHeight="1" x14ac:dyDescent="0.3">
      <c r="A244" s="81" t="s">
        <v>285</v>
      </c>
      <c r="B244" s="81" t="s">
        <v>286</v>
      </c>
      <c r="C244" s="81" t="s">
        <v>148</v>
      </c>
      <c r="D244" s="82">
        <f>+D242</f>
        <v>10.1</v>
      </c>
      <c r="E244" s="84">
        <f>TRUNC([2]단가대비표!O48,0)</f>
        <v>0</v>
      </c>
      <c r="F244" s="84">
        <f t="shared" si="39"/>
        <v>0</v>
      </c>
      <c r="G244" s="84">
        <f>TRUNC([2]단가대비표!Q48,0)</f>
        <v>0</v>
      </c>
      <c r="H244" s="84">
        <f t="shared" si="40"/>
        <v>0</v>
      </c>
      <c r="I244" s="84"/>
      <c r="J244" s="84"/>
      <c r="K244" s="84"/>
      <c r="L244" s="84"/>
      <c r="M244" s="84"/>
      <c r="N244" s="84">
        <f t="shared" si="41"/>
        <v>0</v>
      </c>
      <c r="O244" s="84">
        <f t="shared" si="42"/>
        <v>0</v>
      </c>
      <c r="P244" s="84">
        <f t="shared" si="42"/>
        <v>0</v>
      </c>
      <c r="Q244" s="81" t="s">
        <v>76</v>
      </c>
      <c r="R244" s="83" t="s">
        <v>294</v>
      </c>
      <c r="S244" s="83" t="s">
        <v>76</v>
      </c>
      <c r="T244" s="83" t="s">
        <v>76</v>
      </c>
      <c r="U244" s="83" t="s">
        <v>98</v>
      </c>
      <c r="V244" s="83" t="s">
        <v>138</v>
      </c>
      <c r="W244" s="83" t="s">
        <v>138</v>
      </c>
      <c r="X244" s="83" t="s">
        <v>137</v>
      </c>
      <c r="AV244" s="83" t="s">
        <v>76</v>
      </c>
      <c r="AW244" s="83" t="s">
        <v>76</v>
      </c>
      <c r="AY244" s="83" t="s">
        <v>295</v>
      </c>
      <c r="AZ244" s="78">
        <v>60164</v>
      </c>
    </row>
    <row r="245" spans="1:52" ht="30" customHeight="1" x14ac:dyDescent="0.3">
      <c r="A245" s="82"/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</row>
    <row r="246" spans="1:52" ht="30" customHeight="1" x14ac:dyDescent="0.3">
      <c r="A246" s="82"/>
      <c r="B246" s="82"/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</row>
    <row r="247" spans="1:52" ht="30" customHeight="1" x14ac:dyDescent="0.3">
      <c r="A247" s="82"/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</row>
    <row r="248" spans="1:52" ht="30" customHeight="1" x14ac:dyDescent="0.3">
      <c r="A248" s="82"/>
      <c r="B248" s="82"/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</row>
    <row r="249" spans="1:52" ht="30" customHeight="1" x14ac:dyDescent="0.3">
      <c r="A249" s="82"/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</row>
    <row r="250" spans="1:52" ht="30" customHeight="1" x14ac:dyDescent="0.3">
      <c r="A250" s="82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</row>
    <row r="251" spans="1:52" ht="30" customHeight="1" x14ac:dyDescent="0.3">
      <c r="A251" s="82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</row>
    <row r="252" spans="1:52" ht="30" customHeight="1" x14ac:dyDescent="0.3">
      <c r="A252" s="82"/>
      <c r="B252" s="82"/>
      <c r="C252" s="82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</row>
    <row r="253" spans="1:52" ht="30" customHeight="1" x14ac:dyDescent="0.3">
      <c r="A253" s="82"/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</row>
    <row r="254" spans="1:52" ht="30" customHeight="1" x14ac:dyDescent="0.3">
      <c r="A254" s="82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</row>
    <row r="255" spans="1:52" ht="30" customHeight="1" x14ac:dyDescent="0.3">
      <c r="A255" s="82"/>
      <c r="B255" s="82"/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</row>
    <row r="256" spans="1:52" ht="30" customHeight="1" x14ac:dyDescent="0.3">
      <c r="A256" s="81" t="s">
        <v>101</v>
      </c>
      <c r="B256" s="82"/>
      <c r="C256" s="82"/>
      <c r="D256" s="82"/>
      <c r="E256" s="82"/>
      <c r="F256" s="84">
        <f>SUM(F235:F255)</f>
        <v>0</v>
      </c>
      <c r="G256" s="82"/>
      <c r="H256" s="84">
        <f>SUM(H235:H255)</f>
        <v>0</v>
      </c>
      <c r="I256" s="84"/>
      <c r="J256" s="84"/>
      <c r="K256" s="84"/>
      <c r="L256" s="84"/>
      <c r="M256" s="82"/>
      <c r="N256" s="84">
        <f>SUM(N235:N255)</f>
        <v>0</v>
      </c>
      <c r="O256" s="82"/>
      <c r="P256" s="84">
        <f>SUM(P235:P255)</f>
        <v>0</v>
      </c>
      <c r="Q256" s="82"/>
      <c r="R256" s="78" t="s">
        <v>145</v>
      </c>
    </row>
    <row r="257" spans="1:52" ht="30" customHeight="1" x14ac:dyDescent="0.3">
      <c r="A257" s="81" t="str">
        <f>'[2]공종별집계표(창의융합)'!A17</f>
        <v>0112  기계설비공사</v>
      </c>
      <c r="B257" s="81" t="s">
        <v>76</v>
      </c>
      <c r="C257" s="82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U257" s="83" t="s">
        <v>98</v>
      </c>
    </row>
    <row r="258" spans="1:52" ht="30" customHeight="1" x14ac:dyDescent="0.3">
      <c r="A258" s="81" t="s">
        <v>296</v>
      </c>
      <c r="B258" s="81"/>
      <c r="C258" s="81" t="s">
        <v>297</v>
      </c>
      <c r="D258" s="82">
        <v>1</v>
      </c>
      <c r="E258" s="84"/>
      <c r="F258" s="84">
        <f t="shared" ref="F258" si="43">TRUNC(E258*D258, 0)</f>
        <v>0</v>
      </c>
      <c r="G258" s="84"/>
      <c r="H258" s="84">
        <f t="shared" ref="H258" si="44">TRUNC(G258*D258, 0)</f>
        <v>0</v>
      </c>
      <c r="I258" s="84"/>
      <c r="J258" s="84"/>
      <c r="K258" s="84"/>
      <c r="L258" s="84"/>
      <c r="M258" s="84"/>
      <c r="N258" s="84">
        <f t="shared" ref="N258" si="45">TRUNC(M258*D258, 0)</f>
        <v>0</v>
      </c>
      <c r="O258" s="84">
        <f t="shared" ref="O258:P258" si="46">TRUNC(E258+G258+M258, 0)</f>
        <v>0</v>
      </c>
      <c r="P258" s="84">
        <f t="shared" si="46"/>
        <v>0</v>
      </c>
      <c r="Q258" s="81" t="s">
        <v>76</v>
      </c>
      <c r="R258" s="83" t="s">
        <v>264</v>
      </c>
      <c r="S258" s="83" t="s">
        <v>76</v>
      </c>
      <c r="T258" s="83" t="s">
        <v>76</v>
      </c>
      <c r="U258" s="83" t="s">
        <v>98</v>
      </c>
      <c r="V258" s="83" t="s">
        <v>138</v>
      </c>
      <c r="W258" s="83" t="s">
        <v>138</v>
      </c>
      <c r="X258" s="83" t="s">
        <v>137</v>
      </c>
      <c r="AV258" s="83" t="s">
        <v>76</v>
      </c>
      <c r="AW258" s="83" t="s">
        <v>76</v>
      </c>
      <c r="AY258" s="83" t="s">
        <v>265</v>
      </c>
      <c r="AZ258" s="78">
        <v>60085</v>
      </c>
    </row>
    <row r="259" spans="1:52" ht="30" customHeight="1" x14ac:dyDescent="0.3">
      <c r="A259" s="81"/>
      <c r="B259" s="81"/>
      <c r="C259" s="81"/>
      <c r="D259" s="82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1"/>
      <c r="R259" s="83"/>
      <c r="S259" s="83"/>
      <c r="T259" s="83"/>
      <c r="U259" s="83"/>
      <c r="V259" s="83"/>
      <c r="W259" s="83"/>
      <c r="X259" s="83"/>
      <c r="AV259" s="83"/>
      <c r="AW259" s="83"/>
      <c r="AY259" s="83"/>
    </row>
    <row r="260" spans="1:52" ht="30" customHeight="1" x14ac:dyDescent="0.3">
      <c r="A260" s="81"/>
      <c r="B260" s="81"/>
      <c r="C260" s="81"/>
      <c r="D260" s="82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1"/>
      <c r="R260" s="83"/>
      <c r="S260" s="83"/>
      <c r="T260" s="83"/>
      <c r="U260" s="83"/>
      <c r="V260" s="83"/>
      <c r="W260" s="83"/>
      <c r="X260" s="83"/>
      <c r="AV260" s="83"/>
      <c r="AW260" s="83"/>
      <c r="AY260" s="83"/>
    </row>
    <row r="261" spans="1:52" ht="30" customHeight="1" x14ac:dyDescent="0.3">
      <c r="A261" s="81"/>
      <c r="B261" s="81"/>
      <c r="C261" s="81"/>
      <c r="D261" s="82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1"/>
      <c r="R261" s="83"/>
      <c r="S261" s="83"/>
      <c r="T261" s="83"/>
      <c r="U261" s="83"/>
      <c r="V261" s="83"/>
      <c r="W261" s="83"/>
      <c r="X261" s="83"/>
      <c r="AV261" s="83"/>
      <c r="AW261" s="83"/>
      <c r="AY261" s="83"/>
    </row>
    <row r="262" spans="1:52" ht="30" customHeight="1" x14ac:dyDescent="0.3">
      <c r="A262" s="81"/>
      <c r="B262" s="81"/>
      <c r="C262" s="81"/>
      <c r="D262" s="82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1"/>
      <c r="R262" s="83"/>
      <c r="S262" s="83"/>
      <c r="T262" s="83"/>
      <c r="U262" s="83"/>
      <c r="V262" s="83"/>
      <c r="W262" s="83"/>
      <c r="X262" s="83"/>
      <c r="AV262" s="83"/>
      <c r="AW262" s="83"/>
      <c r="AY262" s="83"/>
    </row>
    <row r="263" spans="1:52" ht="30" customHeight="1" x14ac:dyDescent="0.3">
      <c r="A263" s="81"/>
      <c r="B263" s="81"/>
      <c r="C263" s="81"/>
      <c r="D263" s="82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1"/>
      <c r="R263" s="83"/>
      <c r="S263" s="83"/>
      <c r="T263" s="83"/>
      <c r="U263" s="83"/>
      <c r="V263" s="83"/>
      <c r="W263" s="83"/>
      <c r="X263" s="83"/>
      <c r="AV263" s="83"/>
      <c r="AW263" s="83"/>
      <c r="AY263" s="83"/>
    </row>
    <row r="264" spans="1:52" ht="30" customHeight="1" x14ac:dyDescent="0.3">
      <c r="A264" s="81"/>
      <c r="B264" s="81"/>
      <c r="C264" s="81"/>
      <c r="D264" s="82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1"/>
      <c r="R264" s="83"/>
      <c r="S264" s="83"/>
      <c r="T264" s="83"/>
      <c r="U264" s="83"/>
      <c r="V264" s="83"/>
      <c r="W264" s="83"/>
      <c r="X264" s="83"/>
      <c r="AV264" s="83"/>
      <c r="AW264" s="83"/>
      <c r="AY264" s="83"/>
    </row>
    <row r="265" spans="1:52" ht="30" customHeight="1" x14ac:dyDescent="0.3">
      <c r="A265" s="81"/>
      <c r="B265" s="81"/>
      <c r="C265" s="81"/>
      <c r="D265" s="82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1"/>
      <c r="R265" s="83"/>
      <c r="S265" s="83"/>
      <c r="T265" s="83"/>
      <c r="U265" s="83"/>
      <c r="V265" s="83"/>
      <c r="W265" s="83"/>
      <c r="X265" s="83"/>
      <c r="AV265" s="83"/>
      <c r="AW265" s="83"/>
      <c r="AY265" s="83"/>
    </row>
    <row r="266" spans="1:52" ht="30" customHeight="1" x14ac:dyDescent="0.3">
      <c r="A266" s="81"/>
      <c r="B266" s="81"/>
      <c r="C266" s="81"/>
      <c r="D266" s="82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1"/>
      <c r="R266" s="83"/>
      <c r="S266" s="83"/>
      <c r="T266" s="83"/>
      <c r="U266" s="83"/>
      <c r="V266" s="83"/>
      <c r="W266" s="83"/>
      <c r="X266" s="83"/>
      <c r="AV266" s="83"/>
      <c r="AW266" s="83"/>
      <c r="AY266" s="83"/>
    </row>
    <row r="267" spans="1:52" ht="30" customHeight="1" x14ac:dyDescent="0.3">
      <c r="A267" s="81"/>
      <c r="B267" s="81"/>
      <c r="C267" s="81"/>
      <c r="D267" s="82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1"/>
      <c r="R267" s="83"/>
      <c r="S267" s="83"/>
      <c r="T267" s="83"/>
      <c r="U267" s="83"/>
      <c r="V267" s="83"/>
      <c r="W267" s="83"/>
      <c r="X267" s="83"/>
      <c r="AV267" s="83"/>
      <c r="AW267" s="83"/>
      <c r="AY267" s="83"/>
    </row>
    <row r="268" spans="1:52" ht="30" customHeight="1" x14ac:dyDescent="0.3">
      <c r="A268" s="82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</row>
    <row r="269" spans="1:52" ht="30" customHeight="1" x14ac:dyDescent="0.3">
      <c r="A269" s="82"/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</row>
    <row r="270" spans="1:52" ht="30" customHeight="1" x14ac:dyDescent="0.3">
      <c r="A270" s="82"/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</row>
    <row r="271" spans="1:52" ht="30" customHeight="1" x14ac:dyDescent="0.3">
      <c r="A271" s="82"/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</row>
    <row r="272" spans="1:52" ht="30" customHeight="1" x14ac:dyDescent="0.3">
      <c r="A272" s="82"/>
      <c r="B272" s="82"/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</row>
    <row r="273" spans="1:52" ht="30" customHeight="1" x14ac:dyDescent="0.3">
      <c r="A273" s="82"/>
      <c r="B273" s="82"/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</row>
    <row r="274" spans="1:52" ht="30" customHeight="1" x14ac:dyDescent="0.3">
      <c r="A274" s="82"/>
      <c r="B274" s="82"/>
      <c r="C274" s="82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</row>
    <row r="275" spans="1:52" ht="30" customHeight="1" x14ac:dyDescent="0.3">
      <c r="A275" s="82"/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</row>
    <row r="276" spans="1:52" ht="30" customHeight="1" x14ac:dyDescent="0.3">
      <c r="A276" s="82"/>
      <c r="B276" s="82"/>
      <c r="C276" s="82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</row>
    <row r="277" spans="1:52" ht="30" customHeight="1" x14ac:dyDescent="0.3">
      <c r="A277" s="82"/>
      <c r="B277" s="82"/>
      <c r="C277" s="82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</row>
    <row r="278" spans="1:52" ht="30" customHeight="1" x14ac:dyDescent="0.3">
      <c r="A278" s="82"/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</row>
    <row r="279" spans="1:52" ht="30" customHeight="1" x14ac:dyDescent="0.3">
      <c r="A279" s="81" t="s">
        <v>101</v>
      </c>
      <c r="B279" s="82"/>
      <c r="C279" s="82"/>
      <c r="D279" s="82"/>
      <c r="E279" s="82"/>
      <c r="F279" s="84">
        <f>SUM(F258:F278)</f>
        <v>0</v>
      </c>
      <c r="G279" s="82"/>
      <c r="H279" s="84">
        <f>SUM(H258:H278)</f>
        <v>0</v>
      </c>
      <c r="I279" s="84"/>
      <c r="J279" s="84"/>
      <c r="K279" s="84"/>
      <c r="L279" s="84"/>
      <c r="M279" s="82"/>
      <c r="N279" s="84">
        <f>SUM(N258:N278)</f>
        <v>0</v>
      </c>
      <c r="O279" s="82"/>
      <c r="P279" s="84">
        <f>SUM(P258:P278)</f>
        <v>0</v>
      </c>
      <c r="Q279" s="82"/>
      <c r="R279" s="78" t="s">
        <v>145</v>
      </c>
    </row>
    <row r="280" spans="1:52" ht="30" customHeight="1" x14ac:dyDescent="0.3">
      <c r="A280" s="81" t="str">
        <f>'[2]공종별집계표(창의융합)'!A18</f>
        <v>0113  관급자재비(기계)</v>
      </c>
      <c r="B280" s="81" t="s">
        <v>76</v>
      </c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U280" s="83" t="s">
        <v>98</v>
      </c>
    </row>
    <row r="281" spans="1:52" ht="30" customHeight="1" x14ac:dyDescent="0.3">
      <c r="A281" s="81" t="s">
        <v>298</v>
      </c>
      <c r="B281" s="81"/>
      <c r="C281" s="81" t="s">
        <v>297</v>
      </c>
      <c r="D281" s="82">
        <v>1</v>
      </c>
      <c r="E281" s="84"/>
      <c r="F281" s="84">
        <f t="shared" ref="F281" si="47">TRUNC(E281*D281, 0)</f>
        <v>0</v>
      </c>
      <c r="G281" s="84"/>
      <c r="H281" s="84">
        <f t="shared" ref="H281" si="48">TRUNC(G281*D281, 0)</f>
        <v>0</v>
      </c>
      <c r="I281" s="84"/>
      <c r="J281" s="84"/>
      <c r="K281" s="84"/>
      <c r="L281" s="84"/>
      <c r="M281" s="84"/>
      <c r="N281" s="84">
        <f t="shared" ref="N281" si="49">TRUNC(M281*D281, 0)</f>
        <v>0</v>
      </c>
      <c r="O281" s="84">
        <f t="shared" ref="O281:P281" si="50">TRUNC(E281+G281+M281, 0)</f>
        <v>0</v>
      </c>
      <c r="P281" s="84">
        <f t="shared" si="50"/>
        <v>0</v>
      </c>
      <c r="Q281" s="81" t="s">
        <v>76</v>
      </c>
      <c r="R281" s="83" t="s">
        <v>264</v>
      </c>
      <c r="S281" s="83" t="s">
        <v>76</v>
      </c>
      <c r="T281" s="83" t="s">
        <v>76</v>
      </c>
      <c r="U281" s="83" t="s">
        <v>98</v>
      </c>
      <c r="V281" s="83" t="s">
        <v>138</v>
      </c>
      <c r="W281" s="83" t="s">
        <v>138</v>
      </c>
      <c r="X281" s="83" t="s">
        <v>137</v>
      </c>
      <c r="AV281" s="83" t="s">
        <v>76</v>
      </c>
      <c r="AW281" s="83" t="s">
        <v>76</v>
      </c>
      <c r="AY281" s="83" t="s">
        <v>265</v>
      </c>
      <c r="AZ281" s="78">
        <v>60085</v>
      </c>
    </row>
    <row r="282" spans="1:52" ht="30" customHeight="1" x14ac:dyDescent="0.3">
      <c r="A282" s="81"/>
      <c r="B282" s="81"/>
      <c r="C282" s="81"/>
      <c r="D282" s="82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1"/>
      <c r="R282" s="83"/>
      <c r="S282" s="83"/>
      <c r="T282" s="83"/>
      <c r="U282" s="83"/>
      <c r="V282" s="83"/>
      <c r="W282" s="83"/>
      <c r="X282" s="83"/>
      <c r="AV282" s="83"/>
      <c r="AW282" s="83"/>
      <c r="AY282" s="83"/>
    </row>
    <row r="283" spans="1:52" ht="30" customHeight="1" x14ac:dyDescent="0.3">
      <c r="A283" s="81"/>
      <c r="B283" s="81"/>
      <c r="C283" s="81"/>
      <c r="D283" s="82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1"/>
      <c r="R283" s="83"/>
      <c r="S283" s="83"/>
      <c r="T283" s="83"/>
      <c r="U283" s="83"/>
      <c r="V283" s="83"/>
      <c r="W283" s="83"/>
      <c r="X283" s="83"/>
      <c r="AV283" s="83"/>
      <c r="AW283" s="83"/>
      <c r="AY283" s="83"/>
    </row>
    <row r="284" spans="1:52" ht="30" customHeight="1" x14ac:dyDescent="0.3">
      <c r="A284" s="81"/>
      <c r="B284" s="81"/>
      <c r="C284" s="81"/>
      <c r="D284" s="82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1"/>
      <c r="R284" s="83"/>
      <c r="S284" s="83"/>
      <c r="T284" s="83"/>
      <c r="U284" s="83"/>
      <c r="V284" s="83"/>
      <c r="W284" s="83"/>
      <c r="X284" s="83"/>
      <c r="AV284" s="83"/>
      <c r="AW284" s="83"/>
      <c r="AY284" s="83"/>
    </row>
    <row r="285" spans="1:52" ht="30" customHeight="1" x14ac:dyDescent="0.3">
      <c r="A285" s="81"/>
      <c r="B285" s="81"/>
      <c r="C285" s="81"/>
      <c r="D285" s="82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1"/>
      <c r="R285" s="83"/>
      <c r="S285" s="83"/>
      <c r="T285" s="83"/>
      <c r="U285" s="83"/>
      <c r="V285" s="83"/>
      <c r="W285" s="83"/>
      <c r="X285" s="83"/>
      <c r="AV285" s="83"/>
      <c r="AW285" s="83"/>
      <c r="AY285" s="83"/>
    </row>
    <row r="286" spans="1:52" ht="30" customHeight="1" x14ac:dyDescent="0.3">
      <c r="A286" s="81"/>
      <c r="B286" s="81"/>
      <c r="C286" s="81"/>
      <c r="D286" s="82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1"/>
      <c r="R286" s="83"/>
      <c r="S286" s="83"/>
      <c r="T286" s="83"/>
      <c r="U286" s="83"/>
      <c r="V286" s="83"/>
      <c r="W286" s="83"/>
      <c r="X286" s="83"/>
      <c r="AV286" s="83"/>
      <c r="AW286" s="83"/>
      <c r="AY286" s="83"/>
    </row>
    <row r="287" spans="1:52" ht="30" customHeight="1" x14ac:dyDescent="0.3">
      <c r="A287" s="81"/>
      <c r="B287" s="81"/>
      <c r="C287" s="81"/>
      <c r="D287" s="82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1"/>
      <c r="R287" s="83"/>
      <c r="S287" s="83"/>
      <c r="T287" s="83"/>
      <c r="U287" s="83"/>
      <c r="V287" s="83"/>
      <c r="W287" s="83"/>
      <c r="X287" s="83"/>
      <c r="AV287" s="83"/>
      <c r="AW287" s="83"/>
      <c r="AY287" s="83"/>
    </row>
    <row r="288" spans="1:52" ht="30" customHeight="1" x14ac:dyDescent="0.3">
      <c r="A288" s="81"/>
      <c r="B288" s="81"/>
      <c r="C288" s="81"/>
      <c r="D288" s="82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1"/>
      <c r="R288" s="83"/>
      <c r="S288" s="83"/>
      <c r="T288" s="83"/>
      <c r="U288" s="83"/>
      <c r="V288" s="83"/>
      <c r="W288" s="83"/>
      <c r="X288" s="83"/>
      <c r="AV288" s="83"/>
      <c r="AW288" s="83"/>
      <c r="AY288" s="83"/>
    </row>
    <row r="289" spans="1:51" ht="30" customHeight="1" x14ac:dyDescent="0.3">
      <c r="A289" s="81"/>
      <c r="B289" s="81"/>
      <c r="C289" s="81"/>
      <c r="D289" s="82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1"/>
      <c r="R289" s="83"/>
      <c r="S289" s="83"/>
      <c r="T289" s="83"/>
      <c r="U289" s="83"/>
      <c r="V289" s="83"/>
      <c r="W289" s="83"/>
      <c r="X289" s="83"/>
      <c r="AV289" s="83"/>
      <c r="AW289" s="83"/>
      <c r="AY289" s="83"/>
    </row>
    <row r="290" spans="1:51" ht="30" customHeight="1" x14ac:dyDescent="0.3">
      <c r="A290" s="81"/>
      <c r="B290" s="81"/>
      <c r="C290" s="81"/>
      <c r="D290" s="82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1"/>
      <c r="R290" s="83"/>
      <c r="S290" s="83"/>
      <c r="T290" s="83"/>
      <c r="U290" s="83"/>
      <c r="V290" s="83"/>
      <c r="W290" s="83"/>
      <c r="X290" s="83"/>
      <c r="AV290" s="83"/>
      <c r="AW290" s="83"/>
      <c r="AY290" s="83"/>
    </row>
    <row r="291" spans="1:51" ht="30" customHeight="1" x14ac:dyDescent="0.3">
      <c r="A291" s="82"/>
      <c r="B291" s="82"/>
      <c r="C291" s="82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</row>
    <row r="292" spans="1:51" ht="30" customHeight="1" x14ac:dyDescent="0.3">
      <c r="A292" s="82"/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</row>
    <row r="293" spans="1:51" ht="30" customHeight="1" x14ac:dyDescent="0.3">
      <c r="A293" s="82"/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</row>
    <row r="294" spans="1:51" ht="30" customHeight="1" x14ac:dyDescent="0.3">
      <c r="A294" s="82"/>
      <c r="B294" s="82"/>
      <c r="C294" s="82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</row>
    <row r="295" spans="1:51" ht="30" customHeight="1" x14ac:dyDescent="0.3">
      <c r="A295" s="82"/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</row>
    <row r="296" spans="1:51" ht="30" customHeight="1" x14ac:dyDescent="0.3">
      <c r="A296" s="82"/>
      <c r="B296" s="82"/>
      <c r="C296" s="82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</row>
    <row r="297" spans="1:51" ht="30" customHeight="1" x14ac:dyDescent="0.3">
      <c r="A297" s="82"/>
      <c r="B297" s="82"/>
      <c r="C297" s="82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</row>
    <row r="298" spans="1:51" ht="30" customHeight="1" x14ac:dyDescent="0.3">
      <c r="A298" s="82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</row>
    <row r="299" spans="1:51" ht="30" customHeight="1" x14ac:dyDescent="0.3">
      <c r="A299" s="82"/>
      <c r="B299" s="82"/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</row>
    <row r="300" spans="1:51" ht="30" customHeight="1" x14ac:dyDescent="0.3">
      <c r="A300" s="82"/>
      <c r="B300" s="82"/>
      <c r="C300" s="82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</row>
    <row r="301" spans="1:51" ht="30" customHeight="1" x14ac:dyDescent="0.3">
      <c r="A301" s="82"/>
      <c r="B301" s="82"/>
      <c r="C301" s="82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</row>
    <row r="302" spans="1:51" ht="30" customHeight="1" x14ac:dyDescent="0.3">
      <c r="A302" s="81" t="s">
        <v>101</v>
      </c>
      <c r="B302" s="82"/>
      <c r="C302" s="82"/>
      <c r="D302" s="82"/>
      <c r="E302" s="82"/>
      <c r="F302" s="84">
        <f>SUM(F281:F301)</f>
        <v>0</v>
      </c>
      <c r="G302" s="82"/>
      <c r="H302" s="84">
        <f>SUM(H281:H301)</f>
        <v>0</v>
      </c>
      <c r="I302" s="84"/>
      <c r="J302" s="84"/>
      <c r="K302" s="84"/>
      <c r="L302" s="84"/>
      <c r="M302" s="82"/>
      <c r="N302" s="84">
        <f>SUM(N281:N301)</f>
        <v>0</v>
      </c>
      <c r="O302" s="82"/>
      <c r="P302" s="84">
        <f>SUM(P281:P301)</f>
        <v>0</v>
      </c>
      <c r="Q302" s="82"/>
      <c r="R302" s="78" t="s">
        <v>145</v>
      </c>
    </row>
  </sheetData>
  <mergeCells count="45">
    <mergeCell ref="AV2:AV3"/>
    <mergeCell ref="AW2:AW3"/>
    <mergeCell ref="AX2:AX3"/>
    <mergeCell ref="AY2:AY3"/>
    <mergeCell ref="AZ2:AZ3"/>
    <mergeCell ref="AP2:AP3"/>
    <mergeCell ref="AQ2:AQ3"/>
    <mergeCell ref="AR2:AR3"/>
    <mergeCell ref="AS2:AS3"/>
    <mergeCell ref="AT2:AT3"/>
    <mergeCell ref="AU2:AU3"/>
    <mergeCell ref="AJ2:AJ3"/>
    <mergeCell ref="AK2:AK3"/>
    <mergeCell ref="AL2:AL3"/>
    <mergeCell ref="AM2:AM3"/>
    <mergeCell ref="AN2:AN3"/>
    <mergeCell ref="AO2:AO3"/>
    <mergeCell ref="AD2:AD3"/>
    <mergeCell ref="AE2:AE3"/>
    <mergeCell ref="AF2:AF3"/>
    <mergeCell ref="AG2:AG3"/>
    <mergeCell ref="AH2:AH3"/>
    <mergeCell ref="AI2:AI3"/>
    <mergeCell ref="X2:X3"/>
    <mergeCell ref="Y2:Y3"/>
    <mergeCell ref="Z2:Z3"/>
    <mergeCell ref="AA2:AA3"/>
    <mergeCell ref="AB2:AB3"/>
    <mergeCell ref="AC2:AC3"/>
    <mergeCell ref="R2:R3"/>
    <mergeCell ref="S2:S3"/>
    <mergeCell ref="T2:T3"/>
    <mergeCell ref="U2:U3"/>
    <mergeCell ref="V2:V3"/>
    <mergeCell ref="W2:W3"/>
    <mergeCell ref="A1:Q1"/>
    <mergeCell ref="A2:A3"/>
    <mergeCell ref="B2:B3"/>
    <mergeCell ref="C2:C3"/>
    <mergeCell ref="D2:D3"/>
    <mergeCell ref="E2:F2"/>
    <mergeCell ref="G2:H2"/>
    <mergeCell ref="M2:N2"/>
    <mergeCell ref="O2:P2"/>
    <mergeCell ref="Q2:Q3"/>
  </mergeCells>
  <phoneticPr fontId="2" type="noConversion"/>
  <pageMargins left="0.70866141732283472" right="0.31496062992125984" top="0.47244094488188981" bottom="0.47244094488188981" header="0.19685039370078741" footer="0.19685039370078741"/>
  <pageSetup paperSize="9" scale="64" fitToHeight="0" orientation="landscape" r:id="rId1"/>
  <rowBreaks count="1" manualBreakCount="1">
    <brk id="14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6</vt:i4>
      </vt:variant>
    </vt:vector>
  </HeadingPairs>
  <TitlesOfParts>
    <vt:vector size="10" baseType="lpstr">
      <vt:lpstr>표지-1</vt:lpstr>
      <vt:lpstr>원가계산서(창의융합)</vt:lpstr>
      <vt:lpstr>공종별집계표(창의융합)</vt:lpstr>
      <vt:lpstr>공종별내역서(창의융합)</vt:lpstr>
      <vt:lpstr>'공종별내역서(창의융합)'!Print_Area</vt:lpstr>
      <vt:lpstr>'공종별집계표(창의융합)'!Print_Area</vt:lpstr>
      <vt:lpstr>'원가계산서(창의융합)'!Print_Area</vt:lpstr>
      <vt:lpstr>'표지-1'!Print_Area</vt:lpstr>
      <vt:lpstr>'공종별내역서(창의융합)'!Print_Titles</vt:lpstr>
      <vt:lpstr>'공종별집계표(창의융합)'!Print_Titles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2023-12-29T02:17:12Z</dcterms:created>
  <dcterms:modified xsi:type="dcterms:W3CDTF">2024-01-04T01:44:27Z</dcterms:modified>
</cp:coreProperties>
</file>