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(대학혁신)시설개선공사 입찰\건축공사(기계)\공내역서 및 시방서(건축+기계)\공내역서\"/>
    </mc:Choice>
  </mc:AlternateContent>
  <xr:revisionPtr revIDLastSave="0" documentId="13_ncr:1_{E5A85605-0002-4E7F-836C-388EEAFD560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갑지" sheetId="12" r:id="rId1"/>
    <sheet name="원가계산서" sheetId="11" r:id="rId2"/>
    <sheet name="집계표" sheetId="10" r:id="rId3"/>
    <sheet name="내역서" sheetId="9" r:id="rId4"/>
  </sheets>
  <definedNames>
    <definedName name="_xlnm.Print_Area" localSheetId="3">내역서!$A$1:$M$1448</definedName>
    <definedName name="_xlnm.Print_Area" localSheetId="1">원가계산서!$A$1:$F$35</definedName>
    <definedName name="_xlnm.Print_Area" localSheetId="2">집계표!$A$1:$L$232</definedName>
    <definedName name="_xlnm.Print_Titles" localSheetId="3">내역서!$1:$4</definedName>
    <definedName name="_xlnm.Print_Titles" localSheetId="1">원가계산서!$1:$4</definedName>
    <definedName name="_xlnm.Print_Titles" localSheetId="2">집계표!$1:$4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0" i="9" l="1"/>
  <c r="L500" i="9" s="1"/>
  <c r="H500" i="9"/>
  <c r="J500" i="9"/>
  <c r="K500" i="9"/>
  <c r="F501" i="9"/>
  <c r="H501" i="9"/>
  <c r="J501" i="9"/>
  <c r="K501" i="9"/>
  <c r="F502" i="9"/>
  <c r="H502" i="9"/>
  <c r="J502" i="9"/>
  <c r="K502" i="9"/>
  <c r="F503" i="9"/>
  <c r="H503" i="9"/>
  <c r="J503" i="9"/>
  <c r="K503" i="9"/>
  <c r="F504" i="9"/>
  <c r="H504" i="9"/>
  <c r="J504" i="9"/>
  <c r="K504" i="9"/>
  <c r="F1415" i="9"/>
  <c r="E8" i="11"/>
  <c r="D31" i="11"/>
  <c r="D28" i="11"/>
  <c r="D27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0" i="11"/>
  <c r="AV232" i="10"/>
  <c r="AW232" i="10"/>
  <c r="AV213" i="10"/>
  <c r="AW213" i="10"/>
  <c r="AV194" i="10"/>
  <c r="AW194" i="10"/>
  <c r="AV175" i="10"/>
  <c r="AW175" i="10"/>
  <c r="AV156" i="10"/>
  <c r="AW156" i="10"/>
  <c r="E137" i="10"/>
  <c r="G137" i="10"/>
  <c r="I137" i="10"/>
  <c r="H29" i="10" s="1"/>
  <c r="I29" i="10" s="1"/>
  <c r="AV137" i="10"/>
  <c r="AW137" i="10"/>
  <c r="AV118" i="10"/>
  <c r="AW118" i="10"/>
  <c r="AV99" i="10"/>
  <c r="AW99" i="10"/>
  <c r="AV80" i="10"/>
  <c r="AW80" i="10"/>
  <c r="AV61" i="10"/>
  <c r="AW61" i="10"/>
  <c r="AV42" i="10"/>
  <c r="AW42" i="10"/>
  <c r="E29" i="10"/>
  <c r="G29" i="10"/>
  <c r="AV23" i="10"/>
  <c r="AW23" i="10"/>
  <c r="AU9" i="10"/>
  <c r="G8" i="10"/>
  <c r="X1448" i="9"/>
  <c r="W9" i="10" s="1"/>
  <c r="AV1448" i="9"/>
  <c r="AW1448" i="9"/>
  <c r="AX1448" i="9"/>
  <c r="O1431" i="9"/>
  <c r="R1431" i="9"/>
  <c r="R1448" i="9" s="1"/>
  <c r="Q9" i="10" s="1"/>
  <c r="S1431" i="9"/>
  <c r="S1448" i="9" s="1"/>
  <c r="R9" i="10" s="1"/>
  <c r="T1431" i="9"/>
  <c r="T1448" i="9" s="1"/>
  <c r="S9" i="10" s="1"/>
  <c r="U1431" i="9"/>
  <c r="U1448" i="9" s="1"/>
  <c r="T9" i="10" s="1"/>
  <c r="V1431" i="9"/>
  <c r="V1448" i="9" s="1"/>
  <c r="U9" i="10" s="1"/>
  <c r="W1431" i="9"/>
  <c r="W1448" i="9" s="1"/>
  <c r="V9" i="10" s="1"/>
  <c r="X1431" i="9"/>
  <c r="Y1431" i="9"/>
  <c r="Y1448" i="9" s="1"/>
  <c r="X9" i="10" s="1"/>
  <c r="Z1431" i="9"/>
  <c r="Z1448" i="9" s="1"/>
  <c r="Y9" i="10" s="1"/>
  <c r="AA1431" i="9"/>
  <c r="AA1448" i="9" s="1"/>
  <c r="Z9" i="10" s="1"/>
  <c r="AB1431" i="9"/>
  <c r="AB1448" i="9" s="1"/>
  <c r="AA9" i="10" s="1"/>
  <c r="AD1431" i="9"/>
  <c r="AD1448" i="9" s="1"/>
  <c r="AC9" i="10" s="1"/>
  <c r="AE1431" i="9"/>
  <c r="AE1448" i="9" s="1"/>
  <c r="AD9" i="10" s="1"/>
  <c r="AF1431" i="9"/>
  <c r="AF1448" i="9" s="1"/>
  <c r="AE9" i="10" s="1"/>
  <c r="AG1431" i="9"/>
  <c r="AG1448" i="9" s="1"/>
  <c r="AF9" i="10" s="1"/>
  <c r="AH1431" i="9"/>
  <c r="AH1448" i="9" s="1"/>
  <c r="AG9" i="10" s="1"/>
  <c r="AI1431" i="9"/>
  <c r="AI1448" i="9" s="1"/>
  <c r="AH9" i="10" s="1"/>
  <c r="AJ1431" i="9"/>
  <c r="AJ1448" i="9" s="1"/>
  <c r="AI9" i="10" s="1"/>
  <c r="AK1431" i="9"/>
  <c r="AK1448" i="9" s="1"/>
  <c r="AJ9" i="10" s="1"/>
  <c r="AL1431" i="9"/>
  <c r="AL1448" i="9" s="1"/>
  <c r="AK9" i="10" s="1"/>
  <c r="AM1431" i="9"/>
  <c r="AM1448" i="9" s="1"/>
  <c r="AL9" i="10" s="1"/>
  <c r="AN1431" i="9"/>
  <c r="AN1448" i="9" s="1"/>
  <c r="AM9" i="10" s="1"/>
  <c r="AO1431" i="9"/>
  <c r="AO1448" i="9" s="1"/>
  <c r="AN9" i="10" s="1"/>
  <c r="AP1431" i="9"/>
  <c r="AP1448" i="9" s="1"/>
  <c r="AO9" i="10" s="1"/>
  <c r="AQ1431" i="9"/>
  <c r="AQ1448" i="9" s="1"/>
  <c r="AP9" i="10" s="1"/>
  <c r="AR1431" i="9"/>
  <c r="AR1448" i="9" s="1"/>
  <c r="AQ9" i="10" s="1"/>
  <c r="AS1431" i="9"/>
  <c r="AS1448" i="9" s="1"/>
  <c r="AR9" i="10" s="1"/>
  <c r="AT1431" i="9"/>
  <c r="AT1448" i="9" s="1"/>
  <c r="AS9" i="10" s="1"/>
  <c r="AU1431" i="9"/>
  <c r="AU1448" i="9" s="1"/>
  <c r="AT9" i="10" s="1"/>
  <c r="H1429" i="9"/>
  <c r="AV1429" i="9"/>
  <c r="AU8" i="10" s="1"/>
  <c r="AW1429" i="9"/>
  <c r="AX1429" i="9"/>
  <c r="H1415" i="9"/>
  <c r="J1415" i="9"/>
  <c r="K1415" i="9"/>
  <c r="O1415" i="9"/>
  <c r="R1415" i="9"/>
  <c r="S1415" i="9"/>
  <c r="T1415" i="9"/>
  <c r="U1415" i="9"/>
  <c r="V1415" i="9"/>
  <c r="W1415" i="9"/>
  <c r="X1415" i="9"/>
  <c r="Y1415" i="9"/>
  <c r="Z1415" i="9"/>
  <c r="AA1415" i="9"/>
  <c r="AC1415" i="9"/>
  <c r="AD1415" i="9"/>
  <c r="AE1415" i="9"/>
  <c r="AF1415" i="9"/>
  <c r="AG1415" i="9"/>
  <c r="AH1415" i="9"/>
  <c r="AI1415" i="9"/>
  <c r="AJ1415" i="9"/>
  <c r="AK1415" i="9"/>
  <c r="AL1415" i="9"/>
  <c r="AM1415" i="9"/>
  <c r="AN1415" i="9"/>
  <c r="AO1415" i="9"/>
  <c r="AP1415" i="9"/>
  <c r="AQ1415" i="9"/>
  <c r="AR1415" i="9"/>
  <c r="AS1415" i="9"/>
  <c r="AT1415" i="9"/>
  <c r="AU1415" i="9"/>
  <c r="F1414" i="9"/>
  <c r="H1414" i="9"/>
  <c r="J1414" i="9"/>
  <c r="K1414" i="9"/>
  <c r="O1414" i="9"/>
  <c r="R1414" i="9"/>
  <c r="S1414" i="9"/>
  <c r="T1414" i="9"/>
  <c r="U1414" i="9"/>
  <c r="V1414" i="9"/>
  <c r="W1414" i="9"/>
  <c r="X1414" i="9"/>
  <c r="Y1414" i="9"/>
  <c r="Z1414" i="9"/>
  <c r="AA1414" i="9"/>
  <c r="AC1414" i="9"/>
  <c r="AD1414" i="9"/>
  <c r="AE1414" i="9"/>
  <c r="AF1414" i="9"/>
  <c r="AG1414" i="9"/>
  <c r="AH1414" i="9"/>
  <c r="AI1414" i="9"/>
  <c r="AJ1414" i="9"/>
  <c r="AK1414" i="9"/>
  <c r="AL1414" i="9"/>
  <c r="AM1414" i="9"/>
  <c r="AN1414" i="9"/>
  <c r="AO1414" i="9"/>
  <c r="AP1414" i="9"/>
  <c r="AQ1414" i="9"/>
  <c r="AR1414" i="9"/>
  <c r="AS1414" i="9"/>
  <c r="AT1414" i="9"/>
  <c r="AU1414" i="9"/>
  <c r="H1413" i="9"/>
  <c r="J1413" i="9"/>
  <c r="O1413" i="9"/>
  <c r="R1413" i="9"/>
  <c r="S1413" i="9"/>
  <c r="T1413" i="9"/>
  <c r="U1413" i="9"/>
  <c r="V1413" i="9"/>
  <c r="W1413" i="9"/>
  <c r="X1413" i="9"/>
  <c r="Y1413" i="9"/>
  <c r="Z1413" i="9"/>
  <c r="AA1413" i="9"/>
  <c r="AC1413" i="9"/>
  <c r="AD1413" i="9"/>
  <c r="AE1413" i="9"/>
  <c r="AF1413" i="9"/>
  <c r="AG1413" i="9"/>
  <c r="AH1413" i="9"/>
  <c r="AI1413" i="9"/>
  <c r="AJ1413" i="9"/>
  <c r="AK1413" i="9"/>
  <c r="AL1413" i="9"/>
  <c r="AM1413" i="9"/>
  <c r="AN1413" i="9"/>
  <c r="AO1413" i="9"/>
  <c r="AP1413" i="9"/>
  <c r="AQ1413" i="9"/>
  <c r="AR1413" i="9"/>
  <c r="AS1413" i="9"/>
  <c r="AT1413" i="9"/>
  <c r="AU1413" i="9"/>
  <c r="H1412" i="9"/>
  <c r="J1412" i="9"/>
  <c r="J1429" i="9" s="1"/>
  <c r="I8" i="10" s="1"/>
  <c r="O1412" i="9"/>
  <c r="R1412" i="9"/>
  <c r="R1429" i="9" s="1"/>
  <c r="Q8" i="10" s="1"/>
  <c r="S1412" i="9"/>
  <c r="S1429" i="9" s="1"/>
  <c r="R8" i="10" s="1"/>
  <c r="T1412" i="9"/>
  <c r="U1412" i="9"/>
  <c r="V1412" i="9"/>
  <c r="W1412" i="9"/>
  <c r="W1429" i="9" s="1"/>
  <c r="V8" i="10" s="1"/>
  <c r="X1412" i="9"/>
  <c r="X1429" i="9" s="1"/>
  <c r="W8" i="10" s="1"/>
  <c r="Y1412" i="9"/>
  <c r="Y1429" i="9" s="1"/>
  <c r="X8" i="10" s="1"/>
  <c r="Z1412" i="9"/>
  <c r="AA1412" i="9"/>
  <c r="AC1412" i="9"/>
  <c r="AD1412" i="9"/>
  <c r="AE1412" i="9"/>
  <c r="AF1412" i="9"/>
  <c r="AG1412" i="9"/>
  <c r="AH1412" i="9"/>
  <c r="AI1412" i="9"/>
  <c r="AJ1412" i="9"/>
  <c r="AK1412" i="9"/>
  <c r="AL1412" i="9"/>
  <c r="AM1412" i="9"/>
  <c r="AN1412" i="9"/>
  <c r="AO1412" i="9"/>
  <c r="AP1412" i="9"/>
  <c r="AQ1412" i="9"/>
  <c r="AR1412" i="9"/>
  <c r="AS1412" i="9"/>
  <c r="AT1412" i="9"/>
  <c r="AU1412" i="9"/>
  <c r="AV1410" i="9"/>
  <c r="AU7" i="10" s="1"/>
  <c r="AW1410" i="9"/>
  <c r="AX1410" i="9"/>
  <c r="O1397" i="9"/>
  <c r="S1397" i="9"/>
  <c r="T1397" i="9"/>
  <c r="U1397" i="9"/>
  <c r="V1397" i="9"/>
  <c r="W1397" i="9"/>
  <c r="X1397" i="9"/>
  <c r="Y1397" i="9"/>
  <c r="Z1397" i="9"/>
  <c r="AA1397" i="9"/>
  <c r="AB1397" i="9"/>
  <c r="AC1397" i="9"/>
  <c r="AD1397" i="9"/>
  <c r="AE1397" i="9"/>
  <c r="AF1397" i="9"/>
  <c r="AG1397" i="9"/>
  <c r="AH1397" i="9"/>
  <c r="AI1397" i="9"/>
  <c r="AJ1397" i="9"/>
  <c r="AK1397" i="9"/>
  <c r="AL1397" i="9"/>
  <c r="AM1397" i="9"/>
  <c r="AN1397" i="9"/>
  <c r="AO1397" i="9"/>
  <c r="AP1397" i="9"/>
  <c r="AQ1397" i="9"/>
  <c r="AR1397" i="9"/>
  <c r="AS1397" i="9"/>
  <c r="AT1397" i="9"/>
  <c r="AU1397" i="9"/>
  <c r="O1396" i="9"/>
  <c r="S1396" i="9"/>
  <c r="T1396" i="9"/>
  <c r="U1396" i="9"/>
  <c r="V1396" i="9"/>
  <c r="W1396" i="9"/>
  <c r="X1396" i="9"/>
  <c r="Y1396" i="9"/>
  <c r="Z1396" i="9"/>
  <c r="AA1396" i="9"/>
  <c r="AB1396" i="9"/>
  <c r="AC1396" i="9"/>
  <c r="AD1396" i="9"/>
  <c r="AE1396" i="9"/>
  <c r="AF1396" i="9"/>
  <c r="AG1396" i="9"/>
  <c r="AH1396" i="9"/>
  <c r="AI1396" i="9"/>
  <c r="AJ1396" i="9"/>
  <c r="AK1396" i="9"/>
  <c r="AL1396" i="9"/>
  <c r="AM1396" i="9"/>
  <c r="AN1396" i="9"/>
  <c r="AO1396" i="9"/>
  <c r="AP1396" i="9"/>
  <c r="AQ1396" i="9"/>
  <c r="AR1396" i="9"/>
  <c r="AS1396" i="9"/>
  <c r="AT1396" i="9"/>
  <c r="AU1396" i="9"/>
  <c r="O1395" i="9"/>
  <c r="S1395" i="9"/>
  <c r="T1395" i="9"/>
  <c r="U1395" i="9"/>
  <c r="V1395" i="9"/>
  <c r="W1395" i="9"/>
  <c r="W1410" i="9" s="1"/>
  <c r="V7" i="10" s="1"/>
  <c r="X1395" i="9"/>
  <c r="X1410" i="9" s="1"/>
  <c r="W7" i="10" s="1"/>
  <c r="Y1395" i="9"/>
  <c r="Y1410" i="9" s="1"/>
  <c r="X7" i="10" s="1"/>
  <c r="Z1395" i="9"/>
  <c r="AA1395" i="9"/>
  <c r="AB1395" i="9"/>
  <c r="AC1395" i="9"/>
  <c r="AD1395" i="9"/>
  <c r="AE1395" i="9"/>
  <c r="AF1395" i="9"/>
  <c r="AG1395" i="9"/>
  <c r="AH1395" i="9"/>
  <c r="AI1395" i="9"/>
  <c r="AJ1395" i="9"/>
  <c r="AK1395" i="9"/>
  <c r="AL1395" i="9"/>
  <c r="AM1395" i="9"/>
  <c r="AN1395" i="9"/>
  <c r="AO1395" i="9"/>
  <c r="AP1395" i="9"/>
  <c r="AQ1395" i="9"/>
  <c r="AR1395" i="9"/>
  <c r="AR1410" i="9" s="1"/>
  <c r="AQ7" i="10" s="1"/>
  <c r="AS1395" i="9"/>
  <c r="AT1395" i="9"/>
  <c r="AU1395" i="9"/>
  <c r="O1394" i="9"/>
  <c r="R1394" i="9"/>
  <c r="S1394" i="9"/>
  <c r="T1394" i="9"/>
  <c r="U1394" i="9"/>
  <c r="V1394" i="9"/>
  <c r="W1394" i="9"/>
  <c r="X1394" i="9"/>
  <c r="Y1394" i="9"/>
  <c r="Z1394" i="9"/>
  <c r="AA1394" i="9"/>
  <c r="AB1394" i="9"/>
  <c r="AC1394" i="9"/>
  <c r="AD1394" i="9"/>
  <c r="AE1394" i="9"/>
  <c r="AF1394" i="9"/>
  <c r="AG1394" i="9"/>
  <c r="AH1394" i="9"/>
  <c r="AI1394" i="9"/>
  <c r="AJ1394" i="9"/>
  <c r="AK1394" i="9"/>
  <c r="AL1394" i="9"/>
  <c r="AM1394" i="9"/>
  <c r="AN1394" i="9"/>
  <c r="AO1394" i="9"/>
  <c r="AP1394" i="9"/>
  <c r="AQ1394" i="9"/>
  <c r="AR1394" i="9"/>
  <c r="AS1394" i="9"/>
  <c r="AT1394" i="9"/>
  <c r="AU1394" i="9"/>
  <c r="H1393" i="9"/>
  <c r="J1393" i="9"/>
  <c r="O1393" i="9"/>
  <c r="S1393" i="9"/>
  <c r="T1393" i="9"/>
  <c r="U1393" i="9"/>
  <c r="V1393" i="9"/>
  <c r="W1393" i="9"/>
  <c r="X1393" i="9"/>
  <c r="Y1393" i="9"/>
  <c r="Z1393" i="9"/>
  <c r="Z1410" i="9" s="1"/>
  <c r="Y7" i="10" s="1"/>
  <c r="AA1393" i="9"/>
  <c r="AB1393" i="9"/>
  <c r="AC1393" i="9"/>
  <c r="AD1393" i="9"/>
  <c r="AE1393" i="9"/>
  <c r="AF1393" i="9"/>
  <c r="AG1393" i="9"/>
  <c r="AH1393" i="9"/>
  <c r="AI1393" i="9"/>
  <c r="AJ1393" i="9"/>
  <c r="AK1393" i="9"/>
  <c r="AL1393" i="9"/>
  <c r="AM1393" i="9"/>
  <c r="AN1393" i="9"/>
  <c r="AO1393" i="9"/>
  <c r="AP1393" i="9"/>
  <c r="AQ1393" i="9"/>
  <c r="AR1393" i="9"/>
  <c r="AS1393" i="9"/>
  <c r="AT1393" i="9"/>
  <c r="AU1393" i="9"/>
  <c r="H1391" i="9"/>
  <c r="G143" i="10" s="1"/>
  <c r="V1391" i="9"/>
  <c r="U143" i="10" s="1"/>
  <c r="W1391" i="9"/>
  <c r="V143" i="10" s="1"/>
  <c r="X1391" i="9"/>
  <c r="W143" i="10" s="1"/>
  <c r="AK1391" i="9"/>
  <c r="AJ143" i="10" s="1"/>
  <c r="AV1391" i="9"/>
  <c r="AU143" i="10" s="1"/>
  <c r="AW1391" i="9"/>
  <c r="AX1391" i="9"/>
  <c r="F1374" i="9"/>
  <c r="H1374" i="9"/>
  <c r="J1374" i="9"/>
  <c r="R1374" i="9" s="1"/>
  <c r="R1391" i="9" s="1"/>
  <c r="Q143" i="10" s="1"/>
  <c r="K1374" i="9"/>
  <c r="O1374" i="9"/>
  <c r="S1374" i="9"/>
  <c r="S1391" i="9" s="1"/>
  <c r="R143" i="10" s="1"/>
  <c r="T1374" i="9"/>
  <c r="T1391" i="9" s="1"/>
  <c r="S143" i="10" s="1"/>
  <c r="U1374" i="9"/>
  <c r="U1391" i="9" s="1"/>
  <c r="T143" i="10" s="1"/>
  <c r="V1374" i="9"/>
  <c r="W1374" i="9"/>
  <c r="X1374" i="9"/>
  <c r="Y1374" i="9"/>
  <c r="Y1391" i="9" s="1"/>
  <c r="X143" i="10" s="1"/>
  <c r="Z1374" i="9"/>
  <c r="Z1391" i="9" s="1"/>
  <c r="Y143" i="10" s="1"/>
  <c r="AA1374" i="9"/>
  <c r="AA1391" i="9" s="1"/>
  <c r="Z143" i="10" s="1"/>
  <c r="AB1374" i="9"/>
  <c r="AB1391" i="9" s="1"/>
  <c r="AA143" i="10" s="1"/>
  <c r="AC1374" i="9"/>
  <c r="AC1391" i="9" s="1"/>
  <c r="AB143" i="10" s="1"/>
  <c r="AD1374" i="9"/>
  <c r="AD1391" i="9" s="1"/>
  <c r="AC143" i="10" s="1"/>
  <c r="AE1374" i="9"/>
  <c r="AE1391" i="9" s="1"/>
  <c r="AD143" i="10" s="1"/>
  <c r="AF1374" i="9"/>
  <c r="AF1391" i="9" s="1"/>
  <c r="AE143" i="10" s="1"/>
  <c r="AG1374" i="9"/>
  <c r="AG1391" i="9" s="1"/>
  <c r="AF143" i="10" s="1"/>
  <c r="AH1374" i="9"/>
  <c r="AH1391" i="9" s="1"/>
  <c r="AG143" i="10" s="1"/>
  <c r="AI1374" i="9"/>
  <c r="AI1391" i="9" s="1"/>
  <c r="AH143" i="10" s="1"/>
  <c r="AJ1374" i="9"/>
  <c r="AJ1391" i="9" s="1"/>
  <c r="AI143" i="10" s="1"/>
  <c r="AK1374" i="9"/>
  <c r="AL1374" i="9"/>
  <c r="AL1391" i="9" s="1"/>
  <c r="AK143" i="10" s="1"/>
  <c r="AM1374" i="9"/>
  <c r="AM1391" i="9" s="1"/>
  <c r="AL143" i="10" s="1"/>
  <c r="AN1374" i="9"/>
  <c r="AN1391" i="9" s="1"/>
  <c r="AM143" i="10" s="1"/>
  <c r="AO1374" i="9"/>
  <c r="AO1391" i="9" s="1"/>
  <c r="AN143" i="10" s="1"/>
  <c r="AP1374" i="9"/>
  <c r="AP1391" i="9" s="1"/>
  <c r="AO143" i="10" s="1"/>
  <c r="AQ1374" i="9"/>
  <c r="AQ1391" i="9" s="1"/>
  <c r="AP143" i="10" s="1"/>
  <c r="AR1374" i="9"/>
  <c r="AR1391" i="9" s="1"/>
  <c r="AQ143" i="10" s="1"/>
  <c r="AS1374" i="9"/>
  <c r="AS1391" i="9" s="1"/>
  <c r="AR143" i="10" s="1"/>
  <c r="AT1374" i="9"/>
  <c r="AT1391" i="9" s="1"/>
  <c r="AS143" i="10" s="1"/>
  <c r="AU1374" i="9"/>
  <c r="AU1391" i="9" s="1"/>
  <c r="AT143" i="10" s="1"/>
  <c r="AV1372" i="9"/>
  <c r="AU227" i="10" s="1"/>
  <c r="AW1372" i="9"/>
  <c r="AX1372" i="9"/>
  <c r="O1359" i="9"/>
  <c r="S1359" i="9"/>
  <c r="T1359" i="9"/>
  <c r="U1359" i="9"/>
  <c r="V1359" i="9"/>
  <c r="W1359" i="9"/>
  <c r="X1359" i="9"/>
  <c r="Y1359" i="9"/>
  <c r="Z1359" i="9"/>
  <c r="AA1359" i="9"/>
  <c r="AB1359" i="9"/>
  <c r="AC1359" i="9"/>
  <c r="AD1359" i="9"/>
  <c r="AE1359" i="9"/>
  <c r="AF1359" i="9"/>
  <c r="AG1359" i="9"/>
  <c r="AH1359" i="9"/>
  <c r="AI1359" i="9"/>
  <c r="AJ1359" i="9"/>
  <c r="AK1359" i="9"/>
  <c r="AL1359" i="9"/>
  <c r="AM1359" i="9"/>
  <c r="AN1359" i="9"/>
  <c r="AO1359" i="9"/>
  <c r="AP1359" i="9"/>
  <c r="AQ1359" i="9"/>
  <c r="AR1359" i="9"/>
  <c r="AS1359" i="9"/>
  <c r="AT1359" i="9"/>
  <c r="AU1359" i="9"/>
  <c r="O1358" i="9"/>
  <c r="S1358" i="9"/>
  <c r="T1358" i="9"/>
  <c r="U1358" i="9"/>
  <c r="V1358" i="9"/>
  <c r="W1358" i="9"/>
  <c r="X1358" i="9"/>
  <c r="Y1358" i="9"/>
  <c r="Z1358" i="9"/>
  <c r="AA1358" i="9"/>
  <c r="AB1358" i="9"/>
  <c r="AC1358" i="9"/>
  <c r="AD1358" i="9"/>
  <c r="AE1358" i="9"/>
  <c r="AF1358" i="9"/>
  <c r="AG1358" i="9"/>
  <c r="AH1358" i="9"/>
  <c r="AI1358" i="9"/>
  <c r="AJ1358" i="9"/>
  <c r="AK1358" i="9"/>
  <c r="AL1358" i="9"/>
  <c r="AM1358" i="9"/>
  <c r="AN1358" i="9"/>
  <c r="AO1358" i="9"/>
  <c r="AP1358" i="9"/>
  <c r="AQ1358" i="9"/>
  <c r="AR1358" i="9"/>
  <c r="AS1358" i="9"/>
  <c r="AT1358" i="9"/>
  <c r="AU1358" i="9"/>
  <c r="O1357" i="9"/>
  <c r="S1357" i="9"/>
  <c r="T1357" i="9"/>
  <c r="U1357" i="9"/>
  <c r="V1357" i="9"/>
  <c r="W1357" i="9"/>
  <c r="X1357" i="9"/>
  <c r="Y1357" i="9"/>
  <c r="Z1357" i="9"/>
  <c r="AA1357" i="9"/>
  <c r="AB1357" i="9"/>
  <c r="AC1357" i="9"/>
  <c r="AD1357" i="9"/>
  <c r="AE1357" i="9"/>
  <c r="AF1357" i="9"/>
  <c r="AG1357" i="9"/>
  <c r="AH1357" i="9"/>
  <c r="AI1357" i="9"/>
  <c r="AJ1357" i="9"/>
  <c r="AK1357" i="9"/>
  <c r="AL1357" i="9"/>
  <c r="AM1357" i="9"/>
  <c r="AN1357" i="9"/>
  <c r="AO1357" i="9"/>
  <c r="AP1357" i="9"/>
  <c r="AQ1357" i="9"/>
  <c r="AR1357" i="9"/>
  <c r="AS1357" i="9"/>
  <c r="AT1357" i="9"/>
  <c r="AU1357" i="9"/>
  <c r="O1356" i="9"/>
  <c r="S1356" i="9"/>
  <c r="T1356" i="9"/>
  <c r="U1356" i="9"/>
  <c r="V1356" i="9"/>
  <c r="W1356" i="9"/>
  <c r="X1356" i="9"/>
  <c r="Y1356" i="9"/>
  <c r="Z1356" i="9"/>
  <c r="AA1356" i="9"/>
  <c r="AB1356" i="9"/>
  <c r="AC1356" i="9"/>
  <c r="AD1356" i="9"/>
  <c r="AE1356" i="9"/>
  <c r="AF1356" i="9"/>
  <c r="AG1356" i="9"/>
  <c r="AH1356" i="9"/>
  <c r="AI1356" i="9"/>
  <c r="AJ1356" i="9"/>
  <c r="AK1356" i="9"/>
  <c r="AL1356" i="9"/>
  <c r="AM1356" i="9"/>
  <c r="AN1356" i="9"/>
  <c r="AO1356" i="9"/>
  <c r="AP1356" i="9"/>
  <c r="AQ1356" i="9"/>
  <c r="AR1356" i="9"/>
  <c r="AS1356" i="9"/>
  <c r="AT1356" i="9"/>
  <c r="AU1356" i="9"/>
  <c r="O1355" i="9"/>
  <c r="S1355" i="9"/>
  <c r="T1355" i="9"/>
  <c r="U1355" i="9"/>
  <c r="V1355" i="9"/>
  <c r="W1355" i="9"/>
  <c r="X1355" i="9"/>
  <c r="Y1355" i="9"/>
  <c r="Z1355" i="9"/>
  <c r="AA1355" i="9"/>
  <c r="AB1355" i="9"/>
  <c r="AC1355" i="9"/>
  <c r="AD1355" i="9"/>
  <c r="AE1355" i="9"/>
  <c r="AF1355" i="9"/>
  <c r="AG1355" i="9"/>
  <c r="AH1355" i="9"/>
  <c r="AI1355" i="9"/>
  <c r="AJ1355" i="9"/>
  <c r="AK1355" i="9"/>
  <c r="AL1355" i="9"/>
  <c r="AM1355" i="9"/>
  <c r="AN1355" i="9"/>
  <c r="AO1355" i="9"/>
  <c r="AP1355" i="9"/>
  <c r="AQ1355" i="9"/>
  <c r="AR1355" i="9"/>
  <c r="AS1355" i="9"/>
  <c r="AT1355" i="9"/>
  <c r="AU1355" i="9"/>
  <c r="AV1353" i="9"/>
  <c r="AU226" i="10" s="1"/>
  <c r="AW1353" i="9"/>
  <c r="AX1353" i="9"/>
  <c r="O1337" i="9"/>
  <c r="S1337" i="9"/>
  <c r="S1353" i="9" s="1"/>
  <c r="R226" i="10" s="1"/>
  <c r="T1337" i="9"/>
  <c r="U1337" i="9"/>
  <c r="V1337" i="9"/>
  <c r="V1353" i="9" s="1"/>
  <c r="U226" i="10" s="1"/>
  <c r="W1337" i="9"/>
  <c r="W1353" i="9" s="1"/>
  <c r="V226" i="10" s="1"/>
  <c r="X1337" i="9"/>
  <c r="X1353" i="9" s="1"/>
  <c r="W226" i="10" s="1"/>
  <c r="Y1337" i="9"/>
  <c r="Z1337" i="9"/>
  <c r="AA1337" i="9"/>
  <c r="AB1337" i="9"/>
  <c r="AC1337" i="9"/>
  <c r="AD1337" i="9"/>
  <c r="AE1337" i="9"/>
  <c r="AF1337" i="9"/>
  <c r="AG1337" i="9"/>
  <c r="AH1337" i="9"/>
  <c r="AI1337" i="9"/>
  <c r="AJ1337" i="9"/>
  <c r="AK1337" i="9"/>
  <c r="AL1337" i="9"/>
  <c r="AM1337" i="9"/>
  <c r="AN1337" i="9"/>
  <c r="AO1337" i="9"/>
  <c r="AP1337" i="9"/>
  <c r="AQ1337" i="9"/>
  <c r="AQ1353" i="9" s="1"/>
  <c r="AP226" i="10" s="1"/>
  <c r="AR1337" i="9"/>
  <c r="AR1353" i="9" s="1"/>
  <c r="AQ226" i="10" s="1"/>
  <c r="AS1337" i="9"/>
  <c r="AT1337" i="9"/>
  <c r="AU1337" i="9"/>
  <c r="H1336" i="9"/>
  <c r="J1336" i="9"/>
  <c r="R1336" i="9" s="1"/>
  <c r="O1336" i="9"/>
  <c r="S1336" i="9"/>
  <c r="T1336" i="9"/>
  <c r="U1336" i="9"/>
  <c r="V1336" i="9"/>
  <c r="W1336" i="9"/>
  <c r="X1336" i="9"/>
  <c r="Y1336" i="9"/>
  <c r="Z1336" i="9"/>
  <c r="AA1336" i="9"/>
  <c r="AB1336" i="9"/>
  <c r="AC1336" i="9"/>
  <c r="AD1336" i="9"/>
  <c r="AE1336" i="9"/>
  <c r="AF1336" i="9"/>
  <c r="AG1336" i="9"/>
  <c r="AH1336" i="9"/>
  <c r="AI1336" i="9"/>
  <c r="AJ1336" i="9"/>
  <c r="AK1336" i="9"/>
  <c r="AL1336" i="9"/>
  <c r="AM1336" i="9"/>
  <c r="AN1336" i="9"/>
  <c r="AO1336" i="9"/>
  <c r="AP1336" i="9"/>
  <c r="AQ1336" i="9"/>
  <c r="AR1336" i="9"/>
  <c r="AS1336" i="9"/>
  <c r="AT1336" i="9"/>
  <c r="AU1336" i="9"/>
  <c r="AV1334" i="9"/>
  <c r="AU225" i="10" s="1"/>
  <c r="AW1334" i="9"/>
  <c r="AX1334" i="9"/>
  <c r="O1328" i="9"/>
  <c r="S1328" i="9"/>
  <c r="T1328" i="9"/>
  <c r="U1328" i="9"/>
  <c r="V1328" i="9"/>
  <c r="W1328" i="9"/>
  <c r="X1328" i="9"/>
  <c r="Y1328" i="9"/>
  <c r="Z1328" i="9"/>
  <c r="AA1328" i="9"/>
  <c r="AB1328" i="9"/>
  <c r="AC1328" i="9"/>
  <c r="AD1328" i="9"/>
  <c r="AE1328" i="9"/>
  <c r="AF1328" i="9"/>
  <c r="AG1328" i="9"/>
  <c r="AH1328" i="9"/>
  <c r="AI1328" i="9"/>
  <c r="AJ1328" i="9"/>
  <c r="AK1328" i="9"/>
  <c r="AL1328" i="9"/>
  <c r="AM1328" i="9"/>
  <c r="AN1328" i="9"/>
  <c r="AO1328" i="9"/>
  <c r="AP1328" i="9"/>
  <c r="AQ1328" i="9"/>
  <c r="AR1328" i="9"/>
  <c r="AS1328" i="9"/>
  <c r="AT1328" i="9"/>
  <c r="AU1328" i="9"/>
  <c r="O1327" i="9"/>
  <c r="S1327" i="9"/>
  <c r="T1327" i="9"/>
  <c r="U1327" i="9"/>
  <c r="V1327" i="9"/>
  <c r="W1327" i="9"/>
  <c r="X1327" i="9"/>
  <c r="Y1327" i="9"/>
  <c r="Z1327" i="9"/>
  <c r="AA1327" i="9"/>
  <c r="AB1327" i="9"/>
  <c r="AC1327" i="9"/>
  <c r="AD1327" i="9"/>
  <c r="AE1327" i="9"/>
  <c r="AF1327" i="9"/>
  <c r="AG1327" i="9"/>
  <c r="AH1327" i="9"/>
  <c r="AI1327" i="9"/>
  <c r="AJ1327" i="9"/>
  <c r="AK1327" i="9"/>
  <c r="AL1327" i="9"/>
  <c r="AM1327" i="9"/>
  <c r="AN1327" i="9"/>
  <c r="AO1327" i="9"/>
  <c r="AP1327" i="9"/>
  <c r="AQ1327" i="9"/>
  <c r="AR1327" i="9"/>
  <c r="AS1327" i="9"/>
  <c r="AT1327" i="9"/>
  <c r="AU1327" i="9"/>
  <c r="H1326" i="9"/>
  <c r="J1326" i="9"/>
  <c r="R1326" i="9" s="1"/>
  <c r="O1326" i="9"/>
  <c r="S1326" i="9"/>
  <c r="T1326" i="9"/>
  <c r="U1326" i="9"/>
  <c r="V1326" i="9"/>
  <c r="W1326" i="9"/>
  <c r="X1326" i="9"/>
  <c r="Y1326" i="9"/>
  <c r="Z1326" i="9"/>
  <c r="AA1326" i="9"/>
  <c r="AB1326" i="9"/>
  <c r="AC1326" i="9"/>
  <c r="AD1326" i="9"/>
  <c r="AE1326" i="9"/>
  <c r="AF1326" i="9"/>
  <c r="AG1326" i="9"/>
  <c r="AH1326" i="9"/>
  <c r="AI1326" i="9"/>
  <c r="AJ1326" i="9"/>
  <c r="AK1326" i="9"/>
  <c r="AL1326" i="9"/>
  <c r="AM1326" i="9"/>
  <c r="AN1326" i="9"/>
  <c r="AO1326" i="9"/>
  <c r="AP1326" i="9"/>
  <c r="AQ1326" i="9"/>
  <c r="AR1326" i="9"/>
  <c r="AS1326" i="9"/>
  <c r="AT1326" i="9"/>
  <c r="AU1326" i="9"/>
  <c r="O1325" i="9"/>
  <c r="S1325" i="9"/>
  <c r="T1325" i="9"/>
  <c r="U1325" i="9"/>
  <c r="V1325" i="9"/>
  <c r="W1325" i="9"/>
  <c r="X1325" i="9"/>
  <c r="Y1325" i="9"/>
  <c r="Z1325" i="9"/>
  <c r="AA1325" i="9"/>
  <c r="AB1325" i="9"/>
  <c r="AC1325" i="9"/>
  <c r="AD1325" i="9"/>
  <c r="AE1325" i="9"/>
  <c r="AF1325" i="9"/>
  <c r="AG1325" i="9"/>
  <c r="AH1325" i="9"/>
  <c r="AI1325" i="9"/>
  <c r="AJ1325" i="9"/>
  <c r="AK1325" i="9"/>
  <c r="AL1325" i="9"/>
  <c r="AM1325" i="9"/>
  <c r="AN1325" i="9"/>
  <c r="AO1325" i="9"/>
  <c r="AP1325" i="9"/>
  <c r="AQ1325" i="9"/>
  <c r="AR1325" i="9"/>
  <c r="AS1325" i="9"/>
  <c r="AT1325" i="9"/>
  <c r="AU1325" i="9"/>
  <c r="O1324" i="9"/>
  <c r="S1324" i="9"/>
  <c r="T1324" i="9"/>
  <c r="U1324" i="9"/>
  <c r="V1324" i="9"/>
  <c r="W1324" i="9"/>
  <c r="X1324" i="9"/>
  <c r="Y1324" i="9"/>
  <c r="Z1324" i="9"/>
  <c r="AA1324" i="9"/>
  <c r="AB1324" i="9"/>
  <c r="AC1324" i="9"/>
  <c r="AD1324" i="9"/>
  <c r="AE1324" i="9"/>
  <c r="AF1324" i="9"/>
  <c r="AG1324" i="9"/>
  <c r="AH1324" i="9"/>
  <c r="AI1324" i="9"/>
  <c r="AJ1324" i="9"/>
  <c r="AK1324" i="9"/>
  <c r="AL1324" i="9"/>
  <c r="AM1324" i="9"/>
  <c r="AN1324" i="9"/>
  <c r="AO1324" i="9"/>
  <c r="AP1324" i="9"/>
  <c r="AQ1324" i="9"/>
  <c r="AR1324" i="9"/>
  <c r="AS1324" i="9"/>
  <c r="AT1324" i="9"/>
  <c r="AU1324" i="9"/>
  <c r="O1323" i="9"/>
  <c r="S1323" i="9"/>
  <c r="T1323" i="9"/>
  <c r="U1323" i="9"/>
  <c r="V1323" i="9"/>
  <c r="W1323" i="9"/>
  <c r="X1323" i="9"/>
  <c r="Y1323" i="9"/>
  <c r="Z1323" i="9"/>
  <c r="AA1323" i="9"/>
  <c r="AB1323" i="9"/>
  <c r="AC1323" i="9"/>
  <c r="AD1323" i="9"/>
  <c r="AE1323" i="9"/>
  <c r="AF1323" i="9"/>
  <c r="AG1323" i="9"/>
  <c r="AH1323" i="9"/>
  <c r="AI1323" i="9"/>
  <c r="AJ1323" i="9"/>
  <c r="AK1323" i="9"/>
  <c r="AL1323" i="9"/>
  <c r="AM1323" i="9"/>
  <c r="AN1323" i="9"/>
  <c r="AO1323" i="9"/>
  <c r="AP1323" i="9"/>
  <c r="AQ1323" i="9"/>
  <c r="AR1323" i="9"/>
  <c r="AS1323" i="9"/>
  <c r="AT1323" i="9"/>
  <c r="AU1323" i="9"/>
  <c r="H1322" i="9"/>
  <c r="J1322" i="9"/>
  <c r="R1322" i="9" s="1"/>
  <c r="O1322" i="9"/>
  <c r="S1322" i="9"/>
  <c r="T1322" i="9"/>
  <c r="U1322" i="9"/>
  <c r="V1322" i="9"/>
  <c r="W1322" i="9"/>
  <c r="X1322" i="9"/>
  <c r="Y1322" i="9"/>
  <c r="Z1322" i="9"/>
  <c r="AA1322" i="9"/>
  <c r="AB1322" i="9"/>
  <c r="AC1322" i="9"/>
  <c r="AD1322" i="9"/>
  <c r="AE1322" i="9"/>
  <c r="AF1322" i="9"/>
  <c r="AG1322" i="9"/>
  <c r="AH1322" i="9"/>
  <c r="AI1322" i="9"/>
  <c r="AJ1322" i="9"/>
  <c r="AK1322" i="9"/>
  <c r="AL1322" i="9"/>
  <c r="AM1322" i="9"/>
  <c r="AN1322" i="9"/>
  <c r="AO1322" i="9"/>
  <c r="AP1322" i="9"/>
  <c r="AQ1322" i="9"/>
  <c r="AR1322" i="9"/>
  <c r="AS1322" i="9"/>
  <c r="AT1322" i="9"/>
  <c r="AU1322" i="9"/>
  <c r="H1321" i="9"/>
  <c r="J1321" i="9"/>
  <c r="R1321" i="9" s="1"/>
  <c r="O1321" i="9"/>
  <c r="S1321" i="9"/>
  <c r="T1321" i="9"/>
  <c r="U1321" i="9"/>
  <c r="V1321" i="9"/>
  <c r="W1321" i="9"/>
  <c r="X1321" i="9"/>
  <c r="Y1321" i="9"/>
  <c r="Z1321" i="9"/>
  <c r="AA1321" i="9"/>
  <c r="AB1321" i="9"/>
  <c r="AC1321" i="9"/>
  <c r="AD1321" i="9"/>
  <c r="AE1321" i="9"/>
  <c r="AF1321" i="9"/>
  <c r="AG1321" i="9"/>
  <c r="AH1321" i="9"/>
  <c r="AI1321" i="9"/>
  <c r="AJ1321" i="9"/>
  <c r="AK1321" i="9"/>
  <c r="AL1321" i="9"/>
  <c r="AM1321" i="9"/>
  <c r="AN1321" i="9"/>
  <c r="AO1321" i="9"/>
  <c r="AP1321" i="9"/>
  <c r="AQ1321" i="9"/>
  <c r="AR1321" i="9"/>
  <c r="AS1321" i="9"/>
  <c r="AT1321" i="9"/>
  <c r="AU1321" i="9"/>
  <c r="O1320" i="9"/>
  <c r="S1320" i="9"/>
  <c r="T1320" i="9"/>
  <c r="U1320" i="9"/>
  <c r="V1320" i="9"/>
  <c r="W1320" i="9"/>
  <c r="X1320" i="9"/>
  <c r="Y1320" i="9"/>
  <c r="Z1320" i="9"/>
  <c r="AA1320" i="9"/>
  <c r="AB1320" i="9"/>
  <c r="AC1320" i="9"/>
  <c r="AD1320" i="9"/>
  <c r="AE1320" i="9"/>
  <c r="AF1320" i="9"/>
  <c r="AG1320" i="9"/>
  <c r="AH1320" i="9"/>
  <c r="AI1320" i="9"/>
  <c r="AJ1320" i="9"/>
  <c r="AK1320" i="9"/>
  <c r="AL1320" i="9"/>
  <c r="AM1320" i="9"/>
  <c r="AN1320" i="9"/>
  <c r="AO1320" i="9"/>
  <c r="AP1320" i="9"/>
  <c r="AQ1320" i="9"/>
  <c r="AR1320" i="9"/>
  <c r="AS1320" i="9"/>
  <c r="AT1320" i="9"/>
  <c r="AU1320" i="9"/>
  <c r="O1319" i="9"/>
  <c r="S1319" i="9"/>
  <c r="T1319" i="9"/>
  <c r="U1319" i="9"/>
  <c r="V1319" i="9"/>
  <c r="W1319" i="9"/>
  <c r="X1319" i="9"/>
  <c r="Y1319" i="9"/>
  <c r="Z1319" i="9"/>
  <c r="AA1319" i="9"/>
  <c r="AB1319" i="9"/>
  <c r="AC1319" i="9"/>
  <c r="AD1319" i="9"/>
  <c r="AE1319" i="9"/>
  <c r="AF1319" i="9"/>
  <c r="AG1319" i="9"/>
  <c r="AH1319" i="9"/>
  <c r="AI1319" i="9"/>
  <c r="AJ1319" i="9"/>
  <c r="AK1319" i="9"/>
  <c r="AL1319" i="9"/>
  <c r="AM1319" i="9"/>
  <c r="AN1319" i="9"/>
  <c r="AO1319" i="9"/>
  <c r="AP1319" i="9"/>
  <c r="AQ1319" i="9"/>
  <c r="AR1319" i="9"/>
  <c r="AS1319" i="9"/>
  <c r="AT1319" i="9"/>
  <c r="AU1319" i="9"/>
  <c r="O1318" i="9"/>
  <c r="S1318" i="9"/>
  <c r="T1318" i="9"/>
  <c r="U1318" i="9"/>
  <c r="V1318" i="9"/>
  <c r="W1318" i="9"/>
  <c r="X1318" i="9"/>
  <c r="Y1318" i="9"/>
  <c r="Z1318" i="9"/>
  <c r="AA1318" i="9"/>
  <c r="AB1318" i="9"/>
  <c r="AC1318" i="9"/>
  <c r="AD1318" i="9"/>
  <c r="AE1318" i="9"/>
  <c r="AF1318" i="9"/>
  <c r="AG1318" i="9"/>
  <c r="AH1318" i="9"/>
  <c r="AI1318" i="9"/>
  <c r="AJ1318" i="9"/>
  <c r="AK1318" i="9"/>
  <c r="AL1318" i="9"/>
  <c r="AM1318" i="9"/>
  <c r="AN1318" i="9"/>
  <c r="AO1318" i="9"/>
  <c r="AP1318" i="9"/>
  <c r="AQ1318" i="9"/>
  <c r="AR1318" i="9"/>
  <c r="AS1318" i="9"/>
  <c r="AT1318" i="9"/>
  <c r="AU1318" i="9"/>
  <c r="O1317" i="9"/>
  <c r="S1317" i="9"/>
  <c r="T1317" i="9"/>
  <c r="U1317" i="9"/>
  <c r="V1317" i="9"/>
  <c r="W1317" i="9"/>
  <c r="X1317" i="9"/>
  <c r="Y1317" i="9"/>
  <c r="Z1317" i="9"/>
  <c r="AA1317" i="9"/>
  <c r="AB1317" i="9"/>
  <c r="AC1317" i="9"/>
  <c r="AD1317" i="9"/>
  <c r="AE1317" i="9"/>
  <c r="AF1317" i="9"/>
  <c r="AG1317" i="9"/>
  <c r="AH1317" i="9"/>
  <c r="AI1317" i="9"/>
  <c r="AJ1317" i="9"/>
  <c r="AK1317" i="9"/>
  <c r="AL1317" i="9"/>
  <c r="AM1317" i="9"/>
  <c r="AN1317" i="9"/>
  <c r="AO1317" i="9"/>
  <c r="AP1317" i="9"/>
  <c r="AQ1317" i="9"/>
  <c r="AR1317" i="9"/>
  <c r="AS1317" i="9"/>
  <c r="AT1317" i="9"/>
  <c r="AU1317" i="9"/>
  <c r="AV1315" i="9"/>
  <c r="AU224" i="10" s="1"/>
  <c r="AW1315" i="9"/>
  <c r="AX1315" i="9"/>
  <c r="O1305" i="9"/>
  <c r="S1305" i="9"/>
  <c r="T1305" i="9"/>
  <c r="U1305" i="9"/>
  <c r="V1305" i="9"/>
  <c r="W1305" i="9"/>
  <c r="X1305" i="9"/>
  <c r="Y1305" i="9"/>
  <c r="Z1305" i="9"/>
  <c r="AA1305" i="9"/>
  <c r="AB1305" i="9"/>
  <c r="AC1305" i="9"/>
  <c r="AD1305" i="9"/>
  <c r="AE1305" i="9"/>
  <c r="AF1305" i="9"/>
  <c r="AG1305" i="9"/>
  <c r="AH1305" i="9"/>
  <c r="AI1305" i="9"/>
  <c r="AJ1305" i="9"/>
  <c r="AK1305" i="9"/>
  <c r="AL1305" i="9"/>
  <c r="AM1305" i="9"/>
  <c r="AN1305" i="9"/>
  <c r="AO1305" i="9"/>
  <c r="AP1305" i="9"/>
  <c r="AQ1305" i="9"/>
  <c r="AR1305" i="9"/>
  <c r="AS1305" i="9"/>
  <c r="AT1305" i="9"/>
  <c r="AU1305" i="9"/>
  <c r="O1304" i="9"/>
  <c r="S1304" i="9"/>
  <c r="T1304" i="9"/>
  <c r="U1304" i="9"/>
  <c r="V1304" i="9"/>
  <c r="W1304" i="9"/>
  <c r="X1304" i="9"/>
  <c r="Y1304" i="9"/>
  <c r="Z1304" i="9"/>
  <c r="AA1304" i="9"/>
  <c r="AB1304" i="9"/>
  <c r="AC1304" i="9"/>
  <c r="AD1304" i="9"/>
  <c r="AE1304" i="9"/>
  <c r="AF1304" i="9"/>
  <c r="AG1304" i="9"/>
  <c r="AH1304" i="9"/>
  <c r="AI1304" i="9"/>
  <c r="AJ1304" i="9"/>
  <c r="AK1304" i="9"/>
  <c r="AL1304" i="9"/>
  <c r="AM1304" i="9"/>
  <c r="AN1304" i="9"/>
  <c r="AO1304" i="9"/>
  <c r="AP1304" i="9"/>
  <c r="AQ1304" i="9"/>
  <c r="AR1304" i="9"/>
  <c r="AS1304" i="9"/>
  <c r="AT1304" i="9"/>
  <c r="AU1304" i="9"/>
  <c r="O1303" i="9"/>
  <c r="S1303" i="9"/>
  <c r="T1303" i="9"/>
  <c r="U1303" i="9"/>
  <c r="V1303" i="9"/>
  <c r="W1303" i="9"/>
  <c r="X1303" i="9"/>
  <c r="Y1303" i="9"/>
  <c r="Z1303" i="9"/>
  <c r="AA1303" i="9"/>
  <c r="AB1303" i="9"/>
  <c r="AC1303" i="9"/>
  <c r="AD1303" i="9"/>
  <c r="AE1303" i="9"/>
  <c r="AF1303" i="9"/>
  <c r="AG1303" i="9"/>
  <c r="AH1303" i="9"/>
  <c r="AI1303" i="9"/>
  <c r="AJ1303" i="9"/>
  <c r="AK1303" i="9"/>
  <c r="AL1303" i="9"/>
  <c r="AM1303" i="9"/>
  <c r="AN1303" i="9"/>
  <c r="AO1303" i="9"/>
  <c r="AP1303" i="9"/>
  <c r="AQ1303" i="9"/>
  <c r="AR1303" i="9"/>
  <c r="AS1303" i="9"/>
  <c r="AT1303" i="9"/>
  <c r="AU1303" i="9"/>
  <c r="O1302" i="9"/>
  <c r="S1302" i="9"/>
  <c r="T1302" i="9"/>
  <c r="U1302" i="9"/>
  <c r="V1302" i="9"/>
  <c r="W1302" i="9"/>
  <c r="X1302" i="9"/>
  <c r="Y1302" i="9"/>
  <c r="Z1302" i="9"/>
  <c r="AA1302" i="9"/>
  <c r="AB1302" i="9"/>
  <c r="AC1302" i="9"/>
  <c r="AD1302" i="9"/>
  <c r="AE1302" i="9"/>
  <c r="AF1302" i="9"/>
  <c r="AG1302" i="9"/>
  <c r="AH1302" i="9"/>
  <c r="AI1302" i="9"/>
  <c r="AJ1302" i="9"/>
  <c r="AK1302" i="9"/>
  <c r="AL1302" i="9"/>
  <c r="AM1302" i="9"/>
  <c r="AN1302" i="9"/>
  <c r="AO1302" i="9"/>
  <c r="AP1302" i="9"/>
  <c r="AQ1302" i="9"/>
  <c r="AR1302" i="9"/>
  <c r="AS1302" i="9"/>
  <c r="AT1302" i="9"/>
  <c r="AU1302" i="9"/>
  <c r="O1301" i="9"/>
  <c r="S1301" i="9"/>
  <c r="T1301" i="9"/>
  <c r="U1301" i="9"/>
  <c r="V1301" i="9"/>
  <c r="W1301" i="9"/>
  <c r="X1301" i="9"/>
  <c r="Y1301" i="9"/>
  <c r="Z1301" i="9"/>
  <c r="AA1301" i="9"/>
  <c r="AB1301" i="9"/>
  <c r="AC1301" i="9"/>
  <c r="AD1301" i="9"/>
  <c r="AE1301" i="9"/>
  <c r="AF1301" i="9"/>
  <c r="AG1301" i="9"/>
  <c r="AH1301" i="9"/>
  <c r="AI1301" i="9"/>
  <c r="AJ1301" i="9"/>
  <c r="AK1301" i="9"/>
  <c r="AL1301" i="9"/>
  <c r="AM1301" i="9"/>
  <c r="AN1301" i="9"/>
  <c r="AO1301" i="9"/>
  <c r="AP1301" i="9"/>
  <c r="AQ1301" i="9"/>
  <c r="AR1301" i="9"/>
  <c r="AS1301" i="9"/>
  <c r="AT1301" i="9"/>
  <c r="AU1301" i="9"/>
  <c r="O1300" i="9"/>
  <c r="S1300" i="9"/>
  <c r="T1300" i="9"/>
  <c r="U1300" i="9"/>
  <c r="V1300" i="9"/>
  <c r="W1300" i="9"/>
  <c r="X1300" i="9"/>
  <c r="Y1300" i="9"/>
  <c r="Z1300" i="9"/>
  <c r="AA1300" i="9"/>
  <c r="AB1300" i="9"/>
  <c r="AC1300" i="9"/>
  <c r="AD1300" i="9"/>
  <c r="AE1300" i="9"/>
  <c r="AF1300" i="9"/>
  <c r="AG1300" i="9"/>
  <c r="AH1300" i="9"/>
  <c r="AI1300" i="9"/>
  <c r="AJ1300" i="9"/>
  <c r="AK1300" i="9"/>
  <c r="AL1300" i="9"/>
  <c r="AM1300" i="9"/>
  <c r="AN1300" i="9"/>
  <c r="AO1300" i="9"/>
  <c r="AP1300" i="9"/>
  <c r="AQ1300" i="9"/>
  <c r="AR1300" i="9"/>
  <c r="AS1300" i="9"/>
  <c r="AT1300" i="9"/>
  <c r="AU1300" i="9"/>
  <c r="O1299" i="9"/>
  <c r="S1299" i="9"/>
  <c r="T1299" i="9"/>
  <c r="U1299" i="9"/>
  <c r="V1299" i="9"/>
  <c r="W1299" i="9"/>
  <c r="X1299" i="9"/>
  <c r="Y1299" i="9"/>
  <c r="Z1299" i="9"/>
  <c r="AA1299" i="9"/>
  <c r="AB1299" i="9"/>
  <c r="AC1299" i="9"/>
  <c r="AD1299" i="9"/>
  <c r="AE1299" i="9"/>
  <c r="AF1299" i="9"/>
  <c r="AG1299" i="9"/>
  <c r="AH1299" i="9"/>
  <c r="AI1299" i="9"/>
  <c r="AJ1299" i="9"/>
  <c r="AK1299" i="9"/>
  <c r="AL1299" i="9"/>
  <c r="AM1299" i="9"/>
  <c r="AN1299" i="9"/>
  <c r="AO1299" i="9"/>
  <c r="AP1299" i="9"/>
  <c r="AQ1299" i="9"/>
  <c r="AR1299" i="9"/>
  <c r="AS1299" i="9"/>
  <c r="AT1299" i="9"/>
  <c r="AU1299" i="9"/>
  <c r="O1298" i="9"/>
  <c r="S1298" i="9"/>
  <c r="T1298" i="9"/>
  <c r="U1298" i="9"/>
  <c r="V1298" i="9"/>
  <c r="W1298" i="9"/>
  <c r="X1298" i="9"/>
  <c r="Y1298" i="9"/>
  <c r="Z1298" i="9"/>
  <c r="AA1298" i="9"/>
  <c r="AB1298" i="9"/>
  <c r="AC1298" i="9"/>
  <c r="AD1298" i="9"/>
  <c r="AE1298" i="9"/>
  <c r="AF1298" i="9"/>
  <c r="AG1298" i="9"/>
  <c r="AH1298" i="9"/>
  <c r="AI1298" i="9"/>
  <c r="AJ1298" i="9"/>
  <c r="AK1298" i="9"/>
  <c r="AL1298" i="9"/>
  <c r="AM1298" i="9"/>
  <c r="AN1298" i="9"/>
  <c r="AO1298" i="9"/>
  <c r="AP1298" i="9"/>
  <c r="AQ1298" i="9"/>
  <c r="AR1298" i="9"/>
  <c r="AS1298" i="9"/>
  <c r="AT1298" i="9"/>
  <c r="AU1298" i="9"/>
  <c r="AV1296" i="9"/>
  <c r="AU223" i="10" s="1"/>
  <c r="AW1296" i="9"/>
  <c r="AX1296" i="9"/>
  <c r="H1294" i="9"/>
  <c r="J1294" i="9"/>
  <c r="R1294" i="9" s="1"/>
  <c r="O1294" i="9"/>
  <c r="S1294" i="9"/>
  <c r="T1294" i="9"/>
  <c r="U1294" i="9"/>
  <c r="V1294" i="9"/>
  <c r="W1294" i="9"/>
  <c r="X1294" i="9"/>
  <c r="Y1294" i="9"/>
  <c r="Z1294" i="9"/>
  <c r="AA1294" i="9"/>
  <c r="AB1294" i="9"/>
  <c r="AC1294" i="9"/>
  <c r="AD1294" i="9"/>
  <c r="AE1294" i="9"/>
  <c r="AF1294" i="9"/>
  <c r="AG1294" i="9"/>
  <c r="AH1294" i="9"/>
  <c r="AI1294" i="9"/>
  <c r="AJ1294" i="9"/>
  <c r="AK1294" i="9"/>
  <c r="AL1294" i="9"/>
  <c r="AM1294" i="9"/>
  <c r="AN1294" i="9"/>
  <c r="AO1294" i="9"/>
  <c r="AP1294" i="9"/>
  <c r="AQ1294" i="9"/>
  <c r="AR1294" i="9"/>
  <c r="AS1294" i="9"/>
  <c r="AT1294" i="9"/>
  <c r="AU1294" i="9"/>
  <c r="H1293" i="9"/>
  <c r="J1293" i="9"/>
  <c r="R1293" i="9" s="1"/>
  <c r="O1293" i="9"/>
  <c r="S1293" i="9"/>
  <c r="T1293" i="9"/>
  <c r="U1293" i="9"/>
  <c r="V1293" i="9"/>
  <c r="W1293" i="9"/>
  <c r="X1293" i="9"/>
  <c r="Y1293" i="9"/>
  <c r="Z1293" i="9"/>
  <c r="AA1293" i="9"/>
  <c r="AB1293" i="9"/>
  <c r="AC1293" i="9"/>
  <c r="AD1293" i="9"/>
  <c r="AE1293" i="9"/>
  <c r="AF1293" i="9"/>
  <c r="AG1293" i="9"/>
  <c r="AH1293" i="9"/>
  <c r="AI1293" i="9"/>
  <c r="AJ1293" i="9"/>
  <c r="AK1293" i="9"/>
  <c r="AL1293" i="9"/>
  <c r="AM1293" i="9"/>
  <c r="AN1293" i="9"/>
  <c r="AO1293" i="9"/>
  <c r="AP1293" i="9"/>
  <c r="AQ1293" i="9"/>
  <c r="AR1293" i="9"/>
  <c r="AS1293" i="9"/>
  <c r="AT1293" i="9"/>
  <c r="AU1293" i="9"/>
  <c r="O1292" i="9"/>
  <c r="S1292" i="9"/>
  <c r="T1292" i="9"/>
  <c r="U1292" i="9"/>
  <c r="V1292" i="9"/>
  <c r="W1292" i="9"/>
  <c r="X1292" i="9"/>
  <c r="Y1292" i="9"/>
  <c r="Z1292" i="9"/>
  <c r="AA1292" i="9"/>
  <c r="AB1292" i="9"/>
  <c r="AC1292" i="9"/>
  <c r="AD1292" i="9"/>
  <c r="AE1292" i="9"/>
  <c r="AF1292" i="9"/>
  <c r="AG1292" i="9"/>
  <c r="AH1292" i="9"/>
  <c r="AI1292" i="9"/>
  <c r="AJ1292" i="9"/>
  <c r="AK1292" i="9"/>
  <c r="AL1292" i="9"/>
  <c r="AM1292" i="9"/>
  <c r="AN1292" i="9"/>
  <c r="AO1292" i="9"/>
  <c r="AP1292" i="9"/>
  <c r="AQ1292" i="9"/>
  <c r="AR1292" i="9"/>
  <c r="AS1292" i="9"/>
  <c r="AT1292" i="9"/>
  <c r="AU1292" i="9"/>
  <c r="H1291" i="9"/>
  <c r="J1291" i="9"/>
  <c r="R1291" i="9" s="1"/>
  <c r="O1291" i="9"/>
  <c r="S1291" i="9"/>
  <c r="T1291" i="9"/>
  <c r="U1291" i="9"/>
  <c r="V1291" i="9"/>
  <c r="W1291" i="9"/>
  <c r="X1291" i="9"/>
  <c r="Y1291" i="9"/>
  <c r="Z1291" i="9"/>
  <c r="AA1291" i="9"/>
  <c r="AB1291" i="9"/>
  <c r="AC1291" i="9"/>
  <c r="AD1291" i="9"/>
  <c r="AE1291" i="9"/>
  <c r="AF1291" i="9"/>
  <c r="AG1291" i="9"/>
  <c r="AH1291" i="9"/>
  <c r="AI1291" i="9"/>
  <c r="AJ1291" i="9"/>
  <c r="AK1291" i="9"/>
  <c r="AL1291" i="9"/>
  <c r="AM1291" i="9"/>
  <c r="AN1291" i="9"/>
  <c r="AO1291" i="9"/>
  <c r="AP1291" i="9"/>
  <c r="AQ1291" i="9"/>
  <c r="AR1291" i="9"/>
  <c r="AS1291" i="9"/>
  <c r="AT1291" i="9"/>
  <c r="AU1291" i="9"/>
  <c r="H1290" i="9"/>
  <c r="J1290" i="9"/>
  <c r="R1290" i="9" s="1"/>
  <c r="O1290" i="9"/>
  <c r="S1290" i="9"/>
  <c r="T1290" i="9"/>
  <c r="U1290" i="9"/>
  <c r="V1290" i="9"/>
  <c r="W1290" i="9"/>
  <c r="X1290" i="9"/>
  <c r="Y1290" i="9"/>
  <c r="Z1290" i="9"/>
  <c r="AA1290" i="9"/>
  <c r="AB1290" i="9"/>
  <c r="AC1290" i="9"/>
  <c r="AD1290" i="9"/>
  <c r="AE1290" i="9"/>
  <c r="AF1290" i="9"/>
  <c r="AG1290" i="9"/>
  <c r="AH1290" i="9"/>
  <c r="AI1290" i="9"/>
  <c r="AJ1290" i="9"/>
  <c r="AK1290" i="9"/>
  <c r="AL1290" i="9"/>
  <c r="AM1290" i="9"/>
  <c r="AN1290" i="9"/>
  <c r="AO1290" i="9"/>
  <c r="AP1290" i="9"/>
  <c r="AQ1290" i="9"/>
  <c r="AR1290" i="9"/>
  <c r="AS1290" i="9"/>
  <c r="AT1290" i="9"/>
  <c r="AU1290" i="9"/>
  <c r="O1289" i="9"/>
  <c r="S1289" i="9"/>
  <c r="T1289" i="9"/>
  <c r="U1289" i="9"/>
  <c r="V1289" i="9"/>
  <c r="W1289" i="9"/>
  <c r="X1289" i="9"/>
  <c r="Y1289" i="9"/>
  <c r="Z1289" i="9"/>
  <c r="AA1289" i="9"/>
  <c r="AB1289" i="9"/>
  <c r="AC1289" i="9"/>
  <c r="AD1289" i="9"/>
  <c r="AE1289" i="9"/>
  <c r="AF1289" i="9"/>
  <c r="AG1289" i="9"/>
  <c r="AH1289" i="9"/>
  <c r="AI1289" i="9"/>
  <c r="AJ1289" i="9"/>
  <c r="AK1289" i="9"/>
  <c r="AL1289" i="9"/>
  <c r="AM1289" i="9"/>
  <c r="AN1289" i="9"/>
  <c r="AO1289" i="9"/>
  <c r="AP1289" i="9"/>
  <c r="AQ1289" i="9"/>
  <c r="AR1289" i="9"/>
  <c r="AS1289" i="9"/>
  <c r="AT1289" i="9"/>
  <c r="AU1289" i="9"/>
  <c r="O1288" i="9"/>
  <c r="S1288" i="9"/>
  <c r="T1288" i="9"/>
  <c r="U1288" i="9"/>
  <c r="V1288" i="9"/>
  <c r="W1288" i="9"/>
  <c r="X1288" i="9"/>
  <c r="Y1288" i="9"/>
  <c r="Z1288" i="9"/>
  <c r="AA1288" i="9"/>
  <c r="AB1288" i="9"/>
  <c r="AC1288" i="9"/>
  <c r="AD1288" i="9"/>
  <c r="AE1288" i="9"/>
  <c r="AF1288" i="9"/>
  <c r="AG1288" i="9"/>
  <c r="AH1288" i="9"/>
  <c r="AI1288" i="9"/>
  <c r="AJ1288" i="9"/>
  <c r="AK1288" i="9"/>
  <c r="AL1288" i="9"/>
  <c r="AM1288" i="9"/>
  <c r="AN1288" i="9"/>
  <c r="AO1288" i="9"/>
  <c r="AP1288" i="9"/>
  <c r="AQ1288" i="9"/>
  <c r="AR1288" i="9"/>
  <c r="AS1288" i="9"/>
  <c r="AT1288" i="9"/>
  <c r="AU1288" i="9"/>
  <c r="H1287" i="9"/>
  <c r="J1287" i="9"/>
  <c r="R1287" i="9" s="1"/>
  <c r="O1287" i="9"/>
  <c r="S1287" i="9"/>
  <c r="T1287" i="9"/>
  <c r="U1287" i="9"/>
  <c r="V1287" i="9"/>
  <c r="W1287" i="9"/>
  <c r="X1287" i="9"/>
  <c r="Y1287" i="9"/>
  <c r="Z1287" i="9"/>
  <c r="AA1287" i="9"/>
  <c r="AB1287" i="9"/>
  <c r="AC1287" i="9"/>
  <c r="AD1287" i="9"/>
  <c r="AE1287" i="9"/>
  <c r="AF1287" i="9"/>
  <c r="AG1287" i="9"/>
  <c r="AH1287" i="9"/>
  <c r="AI1287" i="9"/>
  <c r="AJ1287" i="9"/>
  <c r="AK1287" i="9"/>
  <c r="AL1287" i="9"/>
  <c r="AM1287" i="9"/>
  <c r="AN1287" i="9"/>
  <c r="AO1287" i="9"/>
  <c r="AP1287" i="9"/>
  <c r="AQ1287" i="9"/>
  <c r="AR1287" i="9"/>
  <c r="AS1287" i="9"/>
  <c r="AT1287" i="9"/>
  <c r="AU1287" i="9"/>
  <c r="O1286" i="9"/>
  <c r="S1286" i="9"/>
  <c r="T1286" i="9"/>
  <c r="U1286" i="9"/>
  <c r="V1286" i="9"/>
  <c r="W1286" i="9"/>
  <c r="X1286" i="9"/>
  <c r="Y1286" i="9"/>
  <c r="Z1286" i="9"/>
  <c r="AA1286" i="9"/>
  <c r="AB1286" i="9"/>
  <c r="AC1286" i="9"/>
  <c r="AD1286" i="9"/>
  <c r="AE1286" i="9"/>
  <c r="AF1286" i="9"/>
  <c r="AG1286" i="9"/>
  <c r="AH1286" i="9"/>
  <c r="AI1286" i="9"/>
  <c r="AJ1286" i="9"/>
  <c r="AK1286" i="9"/>
  <c r="AL1286" i="9"/>
  <c r="AM1286" i="9"/>
  <c r="AN1286" i="9"/>
  <c r="AO1286" i="9"/>
  <c r="AP1286" i="9"/>
  <c r="AQ1286" i="9"/>
  <c r="AR1286" i="9"/>
  <c r="AS1286" i="9"/>
  <c r="AT1286" i="9"/>
  <c r="AU1286" i="9"/>
  <c r="O1285" i="9"/>
  <c r="S1285" i="9"/>
  <c r="T1285" i="9"/>
  <c r="U1285" i="9"/>
  <c r="V1285" i="9"/>
  <c r="W1285" i="9"/>
  <c r="X1285" i="9"/>
  <c r="Y1285" i="9"/>
  <c r="Z1285" i="9"/>
  <c r="AA1285" i="9"/>
  <c r="AB1285" i="9"/>
  <c r="AC1285" i="9"/>
  <c r="AD1285" i="9"/>
  <c r="AE1285" i="9"/>
  <c r="AF1285" i="9"/>
  <c r="AG1285" i="9"/>
  <c r="AH1285" i="9"/>
  <c r="AI1285" i="9"/>
  <c r="AJ1285" i="9"/>
  <c r="AK1285" i="9"/>
  <c r="AL1285" i="9"/>
  <c r="AM1285" i="9"/>
  <c r="AN1285" i="9"/>
  <c r="AO1285" i="9"/>
  <c r="AP1285" i="9"/>
  <c r="AQ1285" i="9"/>
  <c r="AR1285" i="9"/>
  <c r="AS1285" i="9"/>
  <c r="AT1285" i="9"/>
  <c r="AU1285" i="9"/>
  <c r="O1284" i="9"/>
  <c r="S1284" i="9"/>
  <c r="T1284" i="9"/>
  <c r="U1284" i="9"/>
  <c r="V1284" i="9"/>
  <c r="W1284" i="9"/>
  <c r="X1284" i="9"/>
  <c r="Y1284" i="9"/>
  <c r="Z1284" i="9"/>
  <c r="AA1284" i="9"/>
  <c r="AB1284" i="9"/>
  <c r="AC1284" i="9"/>
  <c r="AD1284" i="9"/>
  <c r="AE1284" i="9"/>
  <c r="AF1284" i="9"/>
  <c r="AG1284" i="9"/>
  <c r="AH1284" i="9"/>
  <c r="AI1284" i="9"/>
  <c r="AJ1284" i="9"/>
  <c r="AK1284" i="9"/>
  <c r="AL1284" i="9"/>
  <c r="AM1284" i="9"/>
  <c r="AN1284" i="9"/>
  <c r="AO1284" i="9"/>
  <c r="AP1284" i="9"/>
  <c r="AQ1284" i="9"/>
  <c r="AR1284" i="9"/>
  <c r="AS1284" i="9"/>
  <c r="AT1284" i="9"/>
  <c r="AU1284" i="9"/>
  <c r="O1283" i="9"/>
  <c r="S1283" i="9"/>
  <c r="T1283" i="9"/>
  <c r="U1283" i="9"/>
  <c r="V1283" i="9"/>
  <c r="W1283" i="9"/>
  <c r="X1283" i="9"/>
  <c r="Y1283" i="9"/>
  <c r="Z1283" i="9"/>
  <c r="AA1283" i="9"/>
  <c r="AB1283" i="9"/>
  <c r="AC1283" i="9"/>
  <c r="AD1283" i="9"/>
  <c r="AE1283" i="9"/>
  <c r="AF1283" i="9"/>
  <c r="AG1283" i="9"/>
  <c r="AH1283" i="9"/>
  <c r="AI1283" i="9"/>
  <c r="AJ1283" i="9"/>
  <c r="AK1283" i="9"/>
  <c r="AL1283" i="9"/>
  <c r="AM1283" i="9"/>
  <c r="AN1283" i="9"/>
  <c r="AO1283" i="9"/>
  <c r="AP1283" i="9"/>
  <c r="AQ1283" i="9"/>
  <c r="AR1283" i="9"/>
  <c r="AS1283" i="9"/>
  <c r="AT1283" i="9"/>
  <c r="AU1283" i="9"/>
  <c r="H1282" i="9"/>
  <c r="J1282" i="9"/>
  <c r="R1282" i="9" s="1"/>
  <c r="O1282" i="9"/>
  <c r="S1282" i="9"/>
  <c r="T1282" i="9"/>
  <c r="U1282" i="9"/>
  <c r="V1282" i="9"/>
  <c r="W1282" i="9"/>
  <c r="X1282" i="9"/>
  <c r="Y1282" i="9"/>
  <c r="Z1282" i="9"/>
  <c r="AA1282" i="9"/>
  <c r="AB1282" i="9"/>
  <c r="AC1282" i="9"/>
  <c r="AD1282" i="9"/>
  <c r="AE1282" i="9"/>
  <c r="AF1282" i="9"/>
  <c r="AG1282" i="9"/>
  <c r="AH1282" i="9"/>
  <c r="AI1282" i="9"/>
  <c r="AJ1282" i="9"/>
  <c r="AK1282" i="9"/>
  <c r="AL1282" i="9"/>
  <c r="AM1282" i="9"/>
  <c r="AN1282" i="9"/>
  <c r="AO1282" i="9"/>
  <c r="AP1282" i="9"/>
  <c r="AQ1282" i="9"/>
  <c r="AR1282" i="9"/>
  <c r="AS1282" i="9"/>
  <c r="AT1282" i="9"/>
  <c r="AU1282" i="9"/>
  <c r="H1281" i="9"/>
  <c r="J1281" i="9"/>
  <c r="R1281" i="9" s="1"/>
  <c r="O1281" i="9"/>
  <c r="S1281" i="9"/>
  <c r="T1281" i="9"/>
  <c r="U1281" i="9"/>
  <c r="V1281" i="9"/>
  <c r="W1281" i="9"/>
  <c r="X1281" i="9"/>
  <c r="Y1281" i="9"/>
  <c r="Z1281" i="9"/>
  <c r="AA1281" i="9"/>
  <c r="AB1281" i="9"/>
  <c r="AC1281" i="9"/>
  <c r="AD1281" i="9"/>
  <c r="AE1281" i="9"/>
  <c r="AF1281" i="9"/>
  <c r="AG1281" i="9"/>
  <c r="AH1281" i="9"/>
  <c r="AI1281" i="9"/>
  <c r="AJ1281" i="9"/>
  <c r="AK1281" i="9"/>
  <c r="AL1281" i="9"/>
  <c r="AM1281" i="9"/>
  <c r="AN1281" i="9"/>
  <c r="AO1281" i="9"/>
  <c r="AP1281" i="9"/>
  <c r="AQ1281" i="9"/>
  <c r="AR1281" i="9"/>
  <c r="AS1281" i="9"/>
  <c r="AT1281" i="9"/>
  <c r="AU1281" i="9"/>
  <c r="H1280" i="9"/>
  <c r="J1280" i="9"/>
  <c r="R1280" i="9" s="1"/>
  <c r="O1280" i="9"/>
  <c r="S1280" i="9"/>
  <c r="T1280" i="9"/>
  <c r="U1280" i="9"/>
  <c r="V1280" i="9"/>
  <c r="W1280" i="9"/>
  <c r="X1280" i="9"/>
  <c r="Y1280" i="9"/>
  <c r="Z1280" i="9"/>
  <c r="AA1280" i="9"/>
  <c r="AB1280" i="9"/>
  <c r="AC1280" i="9"/>
  <c r="AD1280" i="9"/>
  <c r="AE1280" i="9"/>
  <c r="AF1280" i="9"/>
  <c r="AG1280" i="9"/>
  <c r="AH1280" i="9"/>
  <c r="AI1280" i="9"/>
  <c r="AJ1280" i="9"/>
  <c r="AK1280" i="9"/>
  <c r="AL1280" i="9"/>
  <c r="AM1280" i="9"/>
  <c r="AN1280" i="9"/>
  <c r="AO1280" i="9"/>
  <c r="AP1280" i="9"/>
  <c r="AQ1280" i="9"/>
  <c r="AR1280" i="9"/>
  <c r="AS1280" i="9"/>
  <c r="AT1280" i="9"/>
  <c r="AU1280" i="9"/>
  <c r="O1279" i="9"/>
  <c r="S1279" i="9"/>
  <c r="T1279" i="9"/>
  <c r="U1279" i="9"/>
  <c r="V1279" i="9"/>
  <c r="W1279" i="9"/>
  <c r="X1279" i="9"/>
  <c r="Y1279" i="9"/>
  <c r="Z1279" i="9"/>
  <c r="AA1279" i="9"/>
  <c r="AB1279" i="9"/>
  <c r="AC1279" i="9"/>
  <c r="AD1279" i="9"/>
  <c r="AE1279" i="9"/>
  <c r="AF1279" i="9"/>
  <c r="AG1279" i="9"/>
  <c r="AH1279" i="9"/>
  <c r="AI1279" i="9"/>
  <c r="AJ1279" i="9"/>
  <c r="AK1279" i="9"/>
  <c r="AL1279" i="9"/>
  <c r="AM1279" i="9"/>
  <c r="AN1279" i="9"/>
  <c r="AO1279" i="9"/>
  <c r="AP1279" i="9"/>
  <c r="AQ1279" i="9"/>
  <c r="AR1279" i="9"/>
  <c r="AS1279" i="9"/>
  <c r="AT1279" i="9"/>
  <c r="AU1279" i="9"/>
  <c r="AV1277" i="9"/>
  <c r="AU222" i="10" s="1"/>
  <c r="AW1277" i="9"/>
  <c r="AX1277" i="9"/>
  <c r="O1263" i="9"/>
  <c r="S1263" i="9"/>
  <c r="T1263" i="9"/>
  <c r="U1263" i="9"/>
  <c r="V1263" i="9"/>
  <c r="W1263" i="9"/>
  <c r="X1263" i="9"/>
  <c r="Y1263" i="9"/>
  <c r="Z1263" i="9"/>
  <c r="AA1263" i="9"/>
  <c r="AB1263" i="9"/>
  <c r="AC1263" i="9"/>
  <c r="AD1263" i="9"/>
  <c r="AE1263" i="9"/>
  <c r="AF1263" i="9"/>
  <c r="AG1263" i="9"/>
  <c r="AH1263" i="9"/>
  <c r="AI1263" i="9"/>
  <c r="AJ1263" i="9"/>
  <c r="AK1263" i="9"/>
  <c r="AL1263" i="9"/>
  <c r="AM1263" i="9"/>
  <c r="AN1263" i="9"/>
  <c r="AO1263" i="9"/>
  <c r="AP1263" i="9"/>
  <c r="AQ1263" i="9"/>
  <c r="AR1263" i="9"/>
  <c r="AS1263" i="9"/>
  <c r="AT1263" i="9"/>
  <c r="AU1263" i="9"/>
  <c r="O1262" i="9"/>
  <c r="S1262" i="9"/>
  <c r="T1262" i="9"/>
  <c r="U1262" i="9"/>
  <c r="V1262" i="9"/>
  <c r="W1262" i="9"/>
  <c r="X1262" i="9"/>
  <c r="Y1262" i="9"/>
  <c r="Z1262" i="9"/>
  <c r="AA1262" i="9"/>
  <c r="AB1262" i="9"/>
  <c r="AC1262" i="9"/>
  <c r="AD1262" i="9"/>
  <c r="AE1262" i="9"/>
  <c r="AF1262" i="9"/>
  <c r="AG1262" i="9"/>
  <c r="AH1262" i="9"/>
  <c r="AI1262" i="9"/>
  <c r="AJ1262" i="9"/>
  <c r="AK1262" i="9"/>
  <c r="AL1262" i="9"/>
  <c r="AM1262" i="9"/>
  <c r="AN1262" i="9"/>
  <c r="AO1262" i="9"/>
  <c r="AP1262" i="9"/>
  <c r="AQ1262" i="9"/>
  <c r="AR1262" i="9"/>
  <c r="AS1262" i="9"/>
  <c r="AT1262" i="9"/>
  <c r="AU1262" i="9"/>
  <c r="O1261" i="9"/>
  <c r="S1261" i="9"/>
  <c r="T1261" i="9"/>
  <c r="U1261" i="9"/>
  <c r="V1261" i="9"/>
  <c r="W1261" i="9"/>
  <c r="X1261" i="9"/>
  <c r="Y1261" i="9"/>
  <c r="Z1261" i="9"/>
  <c r="AA1261" i="9"/>
  <c r="AB1261" i="9"/>
  <c r="AC1261" i="9"/>
  <c r="AD1261" i="9"/>
  <c r="AE1261" i="9"/>
  <c r="AF1261" i="9"/>
  <c r="AG1261" i="9"/>
  <c r="AH1261" i="9"/>
  <c r="AI1261" i="9"/>
  <c r="AJ1261" i="9"/>
  <c r="AK1261" i="9"/>
  <c r="AL1261" i="9"/>
  <c r="AM1261" i="9"/>
  <c r="AN1261" i="9"/>
  <c r="AO1261" i="9"/>
  <c r="AP1261" i="9"/>
  <c r="AQ1261" i="9"/>
  <c r="AR1261" i="9"/>
  <c r="AS1261" i="9"/>
  <c r="AT1261" i="9"/>
  <c r="AU1261" i="9"/>
  <c r="O1260" i="9"/>
  <c r="S1260" i="9"/>
  <c r="T1260" i="9"/>
  <c r="U1260" i="9"/>
  <c r="V1260" i="9"/>
  <c r="W1260" i="9"/>
  <c r="X1260" i="9"/>
  <c r="Y1260" i="9"/>
  <c r="Z1260" i="9"/>
  <c r="AA1260" i="9"/>
  <c r="AB1260" i="9"/>
  <c r="AC1260" i="9"/>
  <c r="AD1260" i="9"/>
  <c r="AE1260" i="9"/>
  <c r="AF1260" i="9"/>
  <c r="AG1260" i="9"/>
  <c r="AH1260" i="9"/>
  <c r="AI1260" i="9"/>
  <c r="AJ1260" i="9"/>
  <c r="AK1260" i="9"/>
  <c r="AL1260" i="9"/>
  <c r="AM1260" i="9"/>
  <c r="AN1260" i="9"/>
  <c r="AO1260" i="9"/>
  <c r="AP1260" i="9"/>
  <c r="AQ1260" i="9"/>
  <c r="AR1260" i="9"/>
  <c r="AS1260" i="9"/>
  <c r="AT1260" i="9"/>
  <c r="AU1260" i="9"/>
  <c r="AV1258" i="9"/>
  <c r="AU221" i="10" s="1"/>
  <c r="AW1258" i="9"/>
  <c r="AX1258" i="9"/>
  <c r="O1255" i="9"/>
  <c r="S1255" i="9"/>
  <c r="T1255" i="9"/>
  <c r="U1255" i="9"/>
  <c r="V1255" i="9"/>
  <c r="W1255" i="9"/>
  <c r="X1255" i="9"/>
  <c r="Y1255" i="9"/>
  <c r="Z1255" i="9"/>
  <c r="AA1255" i="9"/>
  <c r="AB1255" i="9"/>
  <c r="AC1255" i="9"/>
  <c r="AD1255" i="9"/>
  <c r="AE1255" i="9"/>
  <c r="AF1255" i="9"/>
  <c r="AG1255" i="9"/>
  <c r="AH1255" i="9"/>
  <c r="AI1255" i="9"/>
  <c r="AJ1255" i="9"/>
  <c r="AK1255" i="9"/>
  <c r="AL1255" i="9"/>
  <c r="AM1255" i="9"/>
  <c r="AN1255" i="9"/>
  <c r="AO1255" i="9"/>
  <c r="AP1255" i="9"/>
  <c r="AQ1255" i="9"/>
  <c r="AR1255" i="9"/>
  <c r="AS1255" i="9"/>
  <c r="AT1255" i="9"/>
  <c r="AU1255" i="9"/>
  <c r="O1254" i="9"/>
  <c r="S1254" i="9"/>
  <c r="T1254" i="9"/>
  <c r="U1254" i="9"/>
  <c r="V1254" i="9"/>
  <c r="W1254" i="9"/>
  <c r="X1254" i="9"/>
  <c r="Y1254" i="9"/>
  <c r="Z1254" i="9"/>
  <c r="AA1254" i="9"/>
  <c r="AB1254" i="9"/>
  <c r="AC1254" i="9"/>
  <c r="AD1254" i="9"/>
  <c r="AE1254" i="9"/>
  <c r="AF1254" i="9"/>
  <c r="AG1254" i="9"/>
  <c r="AH1254" i="9"/>
  <c r="AI1254" i="9"/>
  <c r="AJ1254" i="9"/>
  <c r="AK1254" i="9"/>
  <c r="AL1254" i="9"/>
  <c r="AM1254" i="9"/>
  <c r="AN1254" i="9"/>
  <c r="AO1254" i="9"/>
  <c r="AP1254" i="9"/>
  <c r="AQ1254" i="9"/>
  <c r="AR1254" i="9"/>
  <c r="AS1254" i="9"/>
  <c r="AT1254" i="9"/>
  <c r="AU1254" i="9"/>
  <c r="O1253" i="9"/>
  <c r="S1253" i="9"/>
  <c r="T1253" i="9"/>
  <c r="U1253" i="9"/>
  <c r="V1253" i="9"/>
  <c r="W1253" i="9"/>
  <c r="X1253" i="9"/>
  <c r="Y1253" i="9"/>
  <c r="Z1253" i="9"/>
  <c r="AA1253" i="9"/>
  <c r="AB1253" i="9"/>
  <c r="AC1253" i="9"/>
  <c r="AD1253" i="9"/>
  <c r="AE1253" i="9"/>
  <c r="AF1253" i="9"/>
  <c r="AG1253" i="9"/>
  <c r="AH1253" i="9"/>
  <c r="AI1253" i="9"/>
  <c r="AJ1253" i="9"/>
  <c r="AK1253" i="9"/>
  <c r="AL1253" i="9"/>
  <c r="AM1253" i="9"/>
  <c r="AN1253" i="9"/>
  <c r="AO1253" i="9"/>
  <c r="AP1253" i="9"/>
  <c r="AQ1253" i="9"/>
  <c r="AR1253" i="9"/>
  <c r="AS1253" i="9"/>
  <c r="AT1253" i="9"/>
  <c r="AU1253" i="9"/>
  <c r="O1252" i="9"/>
  <c r="S1252" i="9"/>
  <c r="T1252" i="9"/>
  <c r="U1252" i="9"/>
  <c r="V1252" i="9"/>
  <c r="W1252" i="9"/>
  <c r="X1252" i="9"/>
  <c r="Y1252" i="9"/>
  <c r="Z1252" i="9"/>
  <c r="AA1252" i="9"/>
  <c r="AB1252" i="9"/>
  <c r="AC1252" i="9"/>
  <c r="AD1252" i="9"/>
  <c r="AE1252" i="9"/>
  <c r="AF1252" i="9"/>
  <c r="AG1252" i="9"/>
  <c r="AH1252" i="9"/>
  <c r="AI1252" i="9"/>
  <c r="AJ1252" i="9"/>
  <c r="AK1252" i="9"/>
  <c r="AL1252" i="9"/>
  <c r="AM1252" i="9"/>
  <c r="AN1252" i="9"/>
  <c r="AO1252" i="9"/>
  <c r="AP1252" i="9"/>
  <c r="AQ1252" i="9"/>
  <c r="AR1252" i="9"/>
  <c r="AS1252" i="9"/>
  <c r="AT1252" i="9"/>
  <c r="AU1252" i="9"/>
  <c r="O1251" i="9"/>
  <c r="S1251" i="9"/>
  <c r="T1251" i="9"/>
  <c r="U1251" i="9"/>
  <c r="V1251" i="9"/>
  <c r="W1251" i="9"/>
  <c r="X1251" i="9"/>
  <c r="Y1251" i="9"/>
  <c r="Z1251" i="9"/>
  <c r="AA1251" i="9"/>
  <c r="AB1251" i="9"/>
  <c r="AC1251" i="9"/>
  <c r="AD1251" i="9"/>
  <c r="AE1251" i="9"/>
  <c r="AF1251" i="9"/>
  <c r="AG1251" i="9"/>
  <c r="AH1251" i="9"/>
  <c r="AI1251" i="9"/>
  <c r="AJ1251" i="9"/>
  <c r="AK1251" i="9"/>
  <c r="AL1251" i="9"/>
  <c r="AM1251" i="9"/>
  <c r="AN1251" i="9"/>
  <c r="AO1251" i="9"/>
  <c r="AP1251" i="9"/>
  <c r="AQ1251" i="9"/>
  <c r="AR1251" i="9"/>
  <c r="AS1251" i="9"/>
  <c r="AT1251" i="9"/>
  <c r="AU1251" i="9"/>
  <c r="H1250" i="9"/>
  <c r="J1250" i="9"/>
  <c r="R1250" i="9" s="1"/>
  <c r="O1250" i="9"/>
  <c r="S1250" i="9"/>
  <c r="T1250" i="9"/>
  <c r="U1250" i="9"/>
  <c r="V1250" i="9"/>
  <c r="W1250" i="9"/>
  <c r="X1250" i="9"/>
  <c r="Y1250" i="9"/>
  <c r="Z1250" i="9"/>
  <c r="AA1250" i="9"/>
  <c r="AB1250" i="9"/>
  <c r="AC1250" i="9"/>
  <c r="AD1250" i="9"/>
  <c r="AE1250" i="9"/>
  <c r="AF1250" i="9"/>
  <c r="AG1250" i="9"/>
  <c r="AH1250" i="9"/>
  <c r="AI1250" i="9"/>
  <c r="AJ1250" i="9"/>
  <c r="AK1250" i="9"/>
  <c r="AL1250" i="9"/>
  <c r="AM1250" i="9"/>
  <c r="AN1250" i="9"/>
  <c r="AO1250" i="9"/>
  <c r="AP1250" i="9"/>
  <c r="AQ1250" i="9"/>
  <c r="AR1250" i="9"/>
  <c r="AS1250" i="9"/>
  <c r="AT1250" i="9"/>
  <c r="AU1250" i="9"/>
  <c r="H1249" i="9"/>
  <c r="J1249" i="9"/>
  <c r="R1249" i="9" s="1"/>
  <c r="O1249" i="9"/>
  <c r="S1249" i="9"/>
  <c r="T1249" i="9"/>
  <c r="U1249" i="9"/>
  <c r="V1249" i="9"/>
  <c r="W1249" i="9"/>
  <c r="X1249" i="9"/>
  <c r="Y1249" i="9"/>
  <c r="Z1249" i="9"/>
  <c r="AA1249" i="9"/>
  <c r="AB1249" i="9"/>
  <c r="AC1249" i="9"/>
  <c r="AD1249" i="9"/>
  <c r="AE1249" i="9"/>
  <c r="AF1249" i="9"/>
  <c r="AG1249" i="9"/>
  <c r="AH1249" i="9"/>
  <c r="AI1249" i="9"/>
  <c r="AJ1249" i="9"/>
  <c r="AK1249" i="9"/>
  <c r="AL1249" i="9"/>
  <c r="AM1249" i="9"/>
  <c r="AN1249" i="9"/>
  <c r="AO1249" i="9"/>
  <c r="AP1249" i="9"/>
  <c r="AQ1249" i="9"/>
  <c r="AR1249" i="9"/>
  <c r="AS1249" i="9"/>
  <c r="AT1249" i="9"/>
  <c r="AU1249" i="9"/>
  <c r="O1248" i="9"/>
  <c r="S1248" i="9"/>
  <c r="T1248" i="9"/>
  <c r="U1248" i="9"/>
  <c r="V1248" i="9"/>
  <c r="W1248" i="9"/>
  <c r="X1248" i="9"/>
  <c r="Y1248" i="9"/>
  <c r="Z1248" i="9"/>
  <c r="AA1248" i="9"/>
  <c r="AB1248" i="9"/>
  <c r="AC1248" i="9"/>
  <c r="AD1248" i="9"/>
  <c r="AE1248" i="9"/>
  <c r="AF1248" i="9"/>
  <c r="AG1248" i="9"/>
  <c r="AH1248" i="9"/>
  <c r="AI1248" i="9"/>
  <c r="AJ1248" i="9"/>
  <c r="AK1248" i="9"/>
  <c r="AL1248" i="9"/>
  <c r="AM1248" i="9"/>
  <c r="AN1248" i="9"/>
  <c r="AO1248" i="9"/>
  <c r="AP1248" i="9"/>
  <c r="AQ1248" i="9"/>
  <c r="AR1248" i="9"/>
  <c r="AS1248" i="9"/>
  <c r="AT1248" i="9"/>
  <c r="AU1248" i="9"/>
  <c r="O1247" i="9"/>
  <c r="S1247" i="9"/>
  <c r="T1247" i="9"/>
  <c r="U1247" i="9"/>
  <c r="V1247" i="9"/>
  <c r="W1247" i="9"/>
  <c r="X1247" i="9"/>
  <c r="Y1247" i="9"/>
  <c r="Z1247" i="9"/>
  <c r="AA1247" i="9"/>
  <c r="AB1247" i="9"/>
  <c r="AC1247" i="9"/>
  <c r="AD1247" i="9"/>
  <c r="AE1247" i="9"/>
  <c r="AF1247" i="9"/>
  <c r="AG1247" i="9"/>
  <c r="AH1247" i="9"/>
  <c r="AI1247" i="9"/>
  <c r="AJ1247" i="9"/>
  <c r="AK1247" i="9"/>
  <c r="AL1247" i="9"/>
  <c r="AM1247" i="9"/>
  <c r="AN1247" i="9"/>
  <c r="AO1247" i="9"/>
  <c r="AP1247" i="9"/>
  <c r="AQ1247" i="9"/>
  <c r="AR1247" i="9"/>
  <c r="AS1247" i="9"/>
  <c r="AT1247" i="9"/>
  <c r="AU1247" i="9"/>
  <c r="O1246" i="9"/>
  <c r="S1246" i="9"/>
  <c r="T1246" i="9"/>
  <c r="U1246" i="9"/>
  <c r="V1246" i="9"/>
  <c r="W1246" i="9"/>
  <c r="X1246" i="9"/>
  <c r="Y1246" i="9"/>
  <c r="Z1246" i="9"/>
  <c r="AA1246" i="9"/>
  <c r="AB1246" i="9"/>
  <c r="AC1246" i="9"/>
  <c r="AD1246" i="9"/>
  <c r="AE1246" i="9"/>
  <c r="AF1246" i="9"/>
  <c r="AG1246" i="9"/>
  <c r="AH1246" i="9"/>
  <c r="AI1246" i="9"/>
  <c r="AJ1246" i="9"/>
  <c r="AK1246" i="9"/>
  <c r="AL1246" i="9"/>
  <c r="AM1246" i="9"/>
  <c r="AN1246" i="9"/>
  <c r="AO1246" i="9"/>
  <c r="AP1246" i="9"/>
  <c r="AQ1246" i="9"/>
  <c r="AR1246" i="9"/>
  <c r="AS1246" i="9"/>
  <c r="AT1246" i="9"/>
  <c r="AU1246" i="9"/>
  <c r="H1245" i="9"/>
  <c r="J1245" i="9"/>
  <c r="R1245" i="9" s="1"/>
  <c r="O1245" i="9"/>
  <c r="S1245" i="9"/>
  <c r="T1245" i="9"/>
  <c r="U1245" i="9"/>
  <c r="V1245" i="9"/>
  <c r="W1245" i="9"/>
  <c r="X1245" i="9"/>
  <c r="Y1245" i="9"/>
  <c r="Z1245" i="9"/>
  <c r="AA1245" i="9"/>
  <c r="AB1245" i="9"/>
  <c r="AC1245" i="9"/>
  <c r="AD1245" i="9"/>
  <c r="AE1245" i="9"/>
  <c r="AF1245" i="9"/>
  <c r="AG1245" i="9"/>
  <c r="AH1245" i="9"/>
  <c r="AI1245" i="9"/>
  <c r="AJ1245" i="9"/>
  <c r="AK1245" i="9"/>
  <c r="AL1245" i="9"/>
  <c r="AM1245" i="9"/>
  <c r="AN1245" i="9"/>
  <c r="AO1245" i="9"/>
  <c r="AP1245" i="9"/>
  <c r="AQ1245" i="9"/>
  <c r="AR1245" i="9"/>
  <c r="AS1245" i="9"/>
  <c r="AT1245" i="9"/>
  <c r="AU1245" i="9"/>
  <c r="O1244" i="9"/>
  <c r="S1244" i="9"/>
  <c r="T1244" i="9"/>
  <c r="U1244" i="9"/>
  <c r="V1244" i="9"/>
  <c r="W1244" i="9"/>
  <c r="X1244" i="9"/>
  <c r="Y1244" i="9"/>
  <c r="Z1244" i="9"/>
  <c r="AA1244" i="9"/>
  <c r="AB1244" i="9"/>
  <c r="AC1244" i="9"/>
  <c r="AD1244" i="9"/>
  <c r="AE1244" i="9"/>
  <c r="AF1244" i="9"/>
  <c r="AG1244" i="9"/>
  <c r="AH1244" i="9"/>
  <c r="AI1244" i="9"/>
  <c r="AJ1244" i="9"/>
  <c r="AK1244" i="9"/>
  <c r="AL1244" i="9"/>
  <c r="AM1244" i="9"/>
  <c r="AN1244" i="9"/>
  <c r="AO1244" i="9"/>
  <c r="AP1244" i="9"/>
  <c r="AQ1244" i="9"/>
  <c r="AR1244" i="9"/>
  <c r="AS1244" i="9"/>
  <c r="AT1244" i="9"/>
  <c r="AU1244" i="9"/>
  <c r="O1243" i="9"/>
  <c r="S1243" i="9"/>
  <c r="T1243" i="9"/>
  <c r="U1243" i="9"/>
  <c r="V1243" i="9"/>
  <c r="W1243" i="9"/>
  <c r="X1243" i="9"/>
  <c r="Y1243" i="9"/>
  <c r="Z1243" i="9"/>
  <c r="AA1243" i="9"/>
  <c r="AB1243" i="9"/>
  <c r="AC1243" i="9"/>
  <c r="AD1243" i="9"/>
  <c r="AE1243" i="9"/>
  <c r="AF1243" i="9"/>
  <c r="AG1243" i="9"/>
  <c r="AH1243" i="9"/>
  <c r="AI1243" i="9"/>
  <c r="AJ1243" i="9"/>
  <c r="AK1243" i="9"/>
  <c r="AL1243" i="9"/>
  <c r="AM1243" i="9"/>
  <c r="AN1243" i="9"/>
  <c r="AO1243" i="9"/>
  <c r="AP1243" i="9"/>
  <c r="AQ1243" i="9"/>
  <c r="AR1243" i="9"/>
  <c r="AS1243" i="9"/>
  <c r="AT1243" i="9"/>
  <c r="AU1243" i="9"/>
  <c r="O1242" i="9"/>
  <c r="S1242" i="9"/>
  <c r="T1242" i="9"/>
  <c r="U1242" i="9"/>
  <c r="V1242" i="9"/>
  <c r="W1242" i="9"/>
  <c r="X1242" i="9"/>
  <c r="Y1242" i="9"/>
  <c r="Z1242" i="9"/>
  <c r="AA1242" i="9"/>
  <c r="AB1242" i="9"/>
  <c r="AC1242" i="9"/>
  <c r="AD1242" i="9"/>
  <c r="AE1242" i="9"/>
  <c r="AF1242" i="9"/>
  <c r="AG1242" i="9"/>
  <c r="AH1242" i="9"/>
  <c r="AI1242" i="9"/>
  <c r="AJ1242" i="9"/>
  <c r="AK1242" i="9"/>
  <c r="AL1242" i="9"/>
  <c r="AM1242" i="9"/>
  <c r="AN1242" i="9"/>
  <c r="AO1242" i="9"/>
  <c r="AP1242" i="9"/>
  <c r="AQ1242" i="9"/>
  <c r="AR1242" i="9"/>
  <c r="AS1242" i="9"/>
  <c r="AT1242" i="9"/>
  <c r="AU1242" i="9"/>
  <c r="O1241" i="9"/>
  <c r="S1241" i="9"/>
  <c r="T1241" i="9"/>
  <c r="U1241" i="9"/>
  <c r="V1241" i="9"/>
  <c r="W1241" i="9"/>
  <c r="X1241" i="9"/>
  <c r="Y1241" i="9"/>
  <c r="Z1241" i="9"/>
  <c r="AA1241" i="9"/>
  <c r="AB1241" i="9"/>
  <c r="AC1241" i="9"/>
  <c r="AD1241" i="9"/>
  <c r="AE1241" i="9"/>
  <c r="AF1241" i="9"/>
  <c r="AG1241" i="9"/>
  <c r="AH1241" i="9"/>
  <c r="AI1241" i="9"/>
  <c r="AJ1241" i="9"/>
  <c r="AK1241" i="9"/>
  <c r="AL1241" i="9"/>
  <c r="AM1241" i="9"/>
  <c r="AN1241" i="9"/>
  <c r="AO1241" i="9"/>
  <c r="AP1241" i="9"/>
  <c r="AQ1241" i="9"/>
  <c r="AR1241" i="9"/>
  <c r="AS1241" i="9"/>
  <c r="AT1241" i="9"/>
  <c r="AU1241" i="9"/>
  <c r="AV1239" i="9"/>
  <c r="AU220" i="10" s="1"/>
  <c r="AW1239" i="9"/>
  <c r="AX1239" i="9"/>
  <c r="O1223" i="9"/>
  <c r="S1223" i="9"/>
  <c r="T1223" i="9"/>
  <c r="U1223" i="9"/>
  <c r="V1223" i="9"/>
  <c r="W1223" i="9"/>
  <c r="X1223" i="9"/>
  <c r="Y1223" i="9"/>
  <c r="Z1223" i="9"/>
  <c r="AA1223" i="9"/>
  <c r="AB1223" i="9"/>
  <c r="AC1223" i="9"/>
  <c r="AD1223" i="9"/>
  <c r="AE1223" i="9"/>
  <c r="AF1223" i="9"/>
  <c r="AG1223" i="9"/>
  <c r="AH1223" i="9"/>
  <c r="AI1223" i="9"/>
  <c r="AJ1223" i="9"/>
  <c r="AK1223" i="9"/>
  <c r="AL1223" i="9"/>
  <c r="AM1223" i="9"/>
  <c r="AN1223" i="9"/>
  <c r="AO1223" i="9"/>
  <c r="AP1223" i="9"/>
  <c r="AQ1223" i="9"/>
  <c r="AR1223" i="9"/>
  <c r="AS1223" i="9"/>
  <c r="AT1223" i="9"/>
  <c r="AU1223" i="9"/>
  <c r="O1222" i="9"/>
  <c r="S1222" i="9"/>
  <c r="T1222" i="9"/>
  <c r="U1222" i="9"/>
  <c r="V1222" i="9"/>
  <c r="W1222" i="9"/>
  <c r="X1222" i="9"/>
  <c r="Y1222" i="9"/>
  <c r="Z1222" i="9"/>
  <c r="AA1222" i="9"/>
  <c r="AB1222" i="9"/>
  <c r="AC1222" i="9"/>
  <c r="AD1222" i="9"/>
  <c r="AD1239" i="9" s="1"/>
  <c r="AC220" i="10" s="1"/>
  <c r="AE1222" i="9"/>
  <c r="AE1239" i="9" s="1"/>
  <c r="AD220" i="10" s="1"/>
  <c r="AF1222" i="9"/>
  <c r="AG1222" i="9"/>
  <c r="AH1222" i="9"/>
  <c r="AI1222" i="9"/>
  <c r="AJ1222" i="9"/>
  <c r="AK1222" i="9"/>
  <c r="AL1222" i="9"/>
  <c r="AM1222" i="9"/>
  <c r="AN1222" i="9"/>
  <c r="AO1222" i="9"/>
  <c r="AP1222" i="9"/>
  <c r="AQ1222" i="9"/>
  <c r="AR1222" i="9"/>
  <c r="AS1222" i="9"/>
  <c r="AT1222" i="9"/>
  <c r="AU1222" i="9"/>
  <c r="AV1220" i="9"/>
  <c r="AU219" i="10" s="1"/>
  <c r="AW1220" i="9"/>
  <c r="AX1220" i="9"/>
  <c r="O1204" i="9"/>
  <c r="S1204" i="9"/>
  <c r="T1204" i="9"/>
  <c r="U1204" i="9"/>
  <c r="V1204" i="9"/>
  <c r="W1204" i="9"/>
  <c r="X1204" i="9"/>
  <c r="Y1204" i="9"/>
  <c r="Z1204" i="9"/>
  <c r="AA1204" i="9"/>
  <c r="AB1204" i="9"/>
  <c r="AC1204" i="9"/>
  <c r="AD1204" i="9"/>
  <c r="AE1204" i="9"/>
  <c r="AF1204" i="9"/>
  <c r="AG1204" i="9"/>
  <c r="AH1204" i="9"/>
  <c r="AI1204" i="9"/>
  <c r="AJ1204" i="9"/>
  <c r="AK1204" i="9"/>
  <c r="AL1204" i="9"/>
  <c r="AM1204" i="9"/>
  <c r="AN1204" i="9"/>
  <c r="AO1204" i="9"/>
  <c r="AP1204" i="9"/>
  <c r="AQ1204" i="9"/>
  <c r="AR1204" i="9"/>
  <c r="AS1204" i="9"/>
  <c r="AT1204" i="9"/>
  <c r="AU1204" i="9"/>
  <c r="O1203" i="9"/>
  <c r="S1203" i="9"/>
  <c r="T1203" i="9"/>
  <c r="U1203" i="9"/>
  <c r="V1203" i="9"/>
  <c r="W1203" i="9"/>
  <c r="X1203" i="9"/>
  <c r="Y1203" i="9"/>
  <c r="Z1203" i="9"/>
  <c r="AA1203" i="9"/>
  <c r="AB1203" i="9"/>
  <c r="AC1203" i="9"/>
  <c r="AD1203" i="9"/>
  <c r="AE1203" i="9"/>
  <c r="AF1203" i="9"/>
  <c r="AG1203" i="9"/>
  <c r="AH1203" i="9"/>
  <c r="AI1203" i="9"/>
  <c r="AJ1203" i="9"/>
  <c r="AK1203" i="9"/>
  <c r="AL1203" i="9"/>
  <c r="AM1203" i="9"/>
  <c r="AN1203" i="9"/>
  <c r="AO1203" i="9"/>
  <c r="AP1203" i="9"/>
  <c r="AQ1203" i="9"/>
  <c r="AR1203" i="9"/>
  <c r="AS1203" i="9"/>
  <c r="AT1203" i="9"/>
  <c r="AU1203" i="9"/>
  <c r="AV1201" i="9"/>
  <c r="AU218" i="10" s="1"/>
  <c r="AW1201" i="9"/>
  <c r="AX1201" i="9"/>
  <c r="O1184" i="9"/>
  <c r="S1184" i="9"/>
  <c r="S1201" i="9" s="1"/>
  <c r="R218" i="10" s="1"/>
  <c r="T1184" i="9"/>
  <c r="T1201" i="9" s="1"/>
  <c r="S218" i="10" s="1"/>
  <c r="U1184" i="9"/>
  <c r="U1201" i="9" s="1"/>
  <c r="T218" i="10" s="1"/>
  <c r="V1184" i="9"/>
  <c r="V1201" i="9" s="1"/>
  <c r="U218" i="10" s="1"/>
  <c r="W1184" i="9"/>
  <c r="W1201" i="9" s="1"/>
  <c r="V218" i="10" s="1"/>
  <c r="X1184" i="9"/>
  <c r="X1201" i="9" s="1"/>
  <c r="W218" i="10" s="1"/>
  <c r="Y1184" i="9"/>
  <c r="Y1201" i="9" s="1"/>
  <c r="X218" i="10" s="1"/>
  <c r="Z1184" i="9"/>
  <c r="Z1201" i="9" s="1"/>
  <c r="Y218" i="10" s="1"/>
  <c r="AA1184" i="9"/>
  <c r="AA1201" i="9" s="1"/>
  <c r="Z218" i="10" s="1"/>
  <c r="AB1184" i="9"/>
  <c r="AB1201" i="9" s="1"/>
  <c r="AA218" i="10" s="1"/>
  <c r="AC1184" i="9"/>
  <c r="AC1201" i="9" s="1"/>
  <c r="AB218" i="10" s="1"/>
  <c r="AD1184" i="9"/>
  <c r="AD1201" i="9" s="1"/>
  <c r="AC218" i="10" s="1"/>
  <c r="AE1184" i="9"/>
  <c r="AE1201" i="9" s="1"/>
  <c r="AD218" i="10" s="1"/>
  <c r="AF1184" i="9"/>
  <c r="AF1201" i="9" s="1"/>
  <c r="AE218" i="10" s="1"/>
  <c r="AG1184" i="9"/>
  <c r="AG1201" i="9" s="1"/>
  <c r="AF218" i="10" s="1"/>
  <c r="AH1184" i="9"/>
  <c r="AH1201" i="9" s="1"/>
  <c r="AG218" i="10" s="1"/>
  <c r="AI1184" i="9"/>
  <c r="AI1201" i="9" s="1"/>
  <c r="AH218" i="10" s="1"/>
  <c r="AJ1184" i="9"/>
  <c r="AJ1201" i="9" s="1"/>
  <c r="AI218" i="10" s="1"/>
  <c r="AK1184" i="9"/>
  <c r="AK1201" i="9" s="1"/>
  <c r="AJ218" i="10" s="1"/>
  <c r="AL1184" i="9"/>
  <c r="AL1201" i="9" s="1"/>
  <c r="AK218" i="10" s="1"/>
  <c r="AM1184" i="9"/>
  <c r="AM1201" i="9" s="1"/>
  <c r="AL218" i="10" s="1"/>
  <c r="AN1184" i="9"/>
  <c r="AN1201" i="9" s="1"/>
  <c r="AM218" i="10" s="1"/>
  <c r="AO1184" i="9"/>
  <c r="AO1201" i="9" s="1"/>
  <c r="AN218" i="10" s="1"/>
  <c r="AP1184" i="9"/>
  <c r="AP1201" i="9" s="1"/>
  <c r="AO218" i="10" s="1"/>
  <c r="AQ1184" i="9"/>
  <c r="AQ1201" i="9" s="1"/>
  <c r="AP218" i="10" s="1"/>
  <c r="AR1184" i="9"/>
  <c r="AR1201" i="9" s="1"/>
  <c r="AQ218" i="10" s="1"/>
  <c r="AS1184" i="9"/>
  <c r="AS1201" i="9" s="1"/>
  <c r="AR218" i="10" s="1"/>
  <c r="AT1184" i="9"/>
  <c r="AT1201" i="9" s="1"/>
  <c r="AS218" i="10" s="1"/>
  <c r="AU1184" i="9"/>
  <c r="AU1201" i="9" s="1"/>
  <c r="AT218" i="10" s="1"/>
  <c r="AV1182" i="9"/>
  <c r="AU217" i="10" s="1"/>
  <c r="AW1182" i="9"/>
  <c r="AX1182" i="9"/>
  <c r="O1165" i="9"/>
  <c r="S1165" i="9"/>
  <c r="S1182" i="9" s="1"/>
  <c r="R217" i="10" s="1"/>
  <c r="T1165" i="9"/>
  <c r="T1182" i="9" s="1"/>
  <c r="S217" i="10" s="1"/>
  <c r="U1165" i="9"/>
  <c r="U1182" i="9" s="1"/>
  <c r="T217" i="10" s="1"/>
  <c r="V1165" i="9"/>
  <c r="V1182" i="9" s="1"/>
  <c r="U217" i="10" s="1"/>
  <c r="W1165" i="9"/>
  <c r="W1182" i="9" s="1"/>
  <c r="V217" i="10" s="1"/>
  <c r="X1165" i="9"/>
  <c r="X1182" i="9" s="1"/>
  <c r="W217" i="10" s="1"/>
  <c r="Y1165" i="9"/>
  <c r="Y1182" i="9" s="1"/>
  <c r="X217" i="10" s="1"/>
  <c r="Z1165" i="9"/>
  <c r="Z1182" i="9" s="1"/>
  <c r="Y217" i="10" s="1"/>
  <c r="AA1165" i="9"/>
  <c r="AA1182" i="9" s="1"/>
  <c r="Z217" i="10" s="1"/>
  <c r="AB1165" i="9"/>
  <c r="AB1182" i="9" s="1"/>
  <c r="AA217" i="10" s="1"/>
  <c r="AC1165" i="9"/>
  <c r="AC1182" i="9" s="1"/>
  <c r="AB217" i="10" s="1"/>
  <c r="AD1165" i="9"/>
  <c r="AD1182" i="9" s="1"/>
  <c r="AC217" i="10" s="1"/>
  <c r="AE1165" i="9"/>
  <c r="AE1182" i="9" s="1"/>
  <c r="AD217" i="10" s="1"/>
  <c r="AF1165" i="9"/>
  <c r="AF1182" i="9" s="1"/>
  <c r="AE217" i="10" s="1"/>
  <c r="AG1165" i="9"/>
  <c r="AG1182" i="9" s="1"/>
  <c r="AF217" i="10" s="1"/>
  <c r="AH1165" i="9"/>
  <c r="AH1182" i="9" s="1"/>
  <c r="AG217" i="10" s="1"/>
  <c r="AI1165" i="9"/>
  <c r="AI1182" i="9" s="1"/>
  <c r="AH217" i="10" s="1"/>
  <c r="AJ1165" i="9"/>
  <c r="AJ1182" i="9" s="1"/>
  <c r="AI217" i="10" s="1"/>
  <c r="AK1165" i="9"/>
  <c r="AK1182" i="9" s="1"/>
  <c r="AJ217" i="10" s="1"/>
  <c r="AL1165" i="9"/>
  <c r="AL1182" i="9" s="1"/>
  <c r="AK217" i="10" s="1"/>
  <c r="AM1165" i="9"/>
  <c r="AM1182" i="9" s="1"/>
  <c r="AL217" i="10" s="1"/>
  <c r="AN1165" i="9"/>
  <c r="AN1182" i="9" s="1"/>
  <c r="AM217" i="10" s="1"/>
  <c r="AO1165" i="9"/>
  <c r="AO1182" i="9" s="1"/>
  <c r="AN217" i="10" s="1"/>
  <c r="AP1165" i="9"/>
  <c r="AP1182" i="9" s="1"/>
  <c r="AO217" i="10" s="1"/>
  <c r="AQ1165" i="9"/>
  <c r="AQ1182" i="9" s="1"/>
  <c r="AP217" i="10" s="1"/>
  <c r="AR1165" i="9"/>
  <c r="AR1182" i="9" s="1"/>
  <c r="AQ217" i="10" s="1"/>
  <c r="AS1165" i="9"/>
  <c r="AS1182" i="9" s="1"/>
  <c r="AR217" i="10" s="1"/>
  <c r="AT1165" i="9"/>
  <c r="AT1182" i="9" s="1"/>
  <c r="AS217" i="10" s="1"/>
  <c r="AU1165" i="9"/>
  <c r="AU1182" i="9" s="1"/>
  <c r="AT217" i="10" s="1"/>
  <c r="AV1163" i="9"/>
  <c r="AU216" i="10" s="1"/>
  <c r="AW1163" i="9"/>
  <c r="AX1163" i="9"/>
  <c r="O1146" i="9"/>
  <c r="S1146" i="9"/>
  <c r="S1163" i="9" s="1"/>
  <c r="R216" i="10" s="1"/>
  <c r="T1146" i="9"/>
  <c r="T1163" i="9" s="1"/>
  <c r="S216" i="10" s="1"/>
  <c r="U1146" i="9"/>
  <c r="U1163" i="9" s="1"/>
  <c r="T216" i="10" s="1"/>
  <c r="V1146" i="9"/>
  <c r="V1163" i="9" s="1"/>
  <c r="U216" i="10" s="1"/>
  <c r="W1146" i="9"/>
  <c r="W1163" i="9" s="1"/>
  <c r="V216" i="10" s="1"/>
  <c r="X1146" i="9"/>
  <c r="X1163" i="9" s="1"/>
  <c r="W216" i="10" s="1"/>
  <c r="Y1146" i="9"/>
  <c r="Y1163" i="9" s="1"/>
  <c r="X216" i="10" s="1"/>
  <c r="Z1146" i="9"/>
  <c r="Z1163" i="9" s="1"/>
  <c r="Y216" i="10" s="1"/>
  <c r="AA1146" i="9"/>
  <c r="AA1163" i="9" s="1"/>
  <c r="Z216" i="10" s="1"/>
  <c r="AB1146" i="9"/>
  <c r="AB1163" i="9" s="1"/>
  <c r="AA216" i="10" s="1"/>
  <c r="AC1146" i="9"/>
  <c r="AC1163" i="9" s="1"/>
  <c r="AB216" i="10" s="1"/>
  <c r="AD1146" i="9"/>
  <c r="AD1163" i="9" s="1"/>
  <c r="AC216" i="10" s="1"/>
  <c r="AE1146" i="9"/>
  <c r="AE1163" i="9" s="1"/>
  <c r="AD216" i="10" s="1"/>
  <c r="AF1146" i="9"/>
  <c r="AF1163" i="9" s="1"/>
  <c r="AE216" i="10" s="1"/>
  <c r="AG1146" i="9"/>
  <c r="AG1163" i="9" s="1"/>
  <c r="AF216" i="10" s="1"/>
  <c r="AH1146" i="9"/>
  <c r="AH1163" i="9" s="1"/>
  <c r="AG216" i="10" s="1"/>
  <c r="AI1146" i="9"/>
  <c r="AI1163" i="9" s="1"/>
  <c r="AH216" i="10" s="1"/>
  <c r="AJ1146" i="9"/>
  <c r="AJ1163" i="9" s="1"/>
  <c r="AI216" i="10" s="1"/>
  <c r="AK1146" i="9"/>
  <c r="AK1163" i="9" s="1"/>
  <c r="AJ216" i="10" s="1"/>
  <c r="AL1146" i="9"/>
  <c r="AL1163" i="9" s="1"/>
  <c r="AK216" i="10" s="1"/>
  <c r="AM1146" i="9"/>
  <c r="AM1163" i="9" s="1"/>
  <c r="AL216" i="10" s="1"/>
  <c r="AN1146" i="9"/>
  <c r="AN1163" i="9" s="1"/>
  <c r="AM216" i="10" s="1"/>
  <c r="AO1146" i="9"/>
  <c r="AO1163" i="9" s="1"/>
  <c r="AN216" i="10" s="1"/>
  <c r="AP1146" i="9"/>
  <c r="AP1163" i="9" s="1"/>
  <c r="AO216" i="10" s="1"/>
  <c r="AQ1146" i="9"/>
  <c r="AQ1163" i="9" s="1"/>
  <c r="AP216" i="10" s="1"/>
  <c r="AR1146" i="9"/>
  <c r="AR1163" i="9" s="1"/>
  <c r="AQ216" i="10" s="1"/>
  <c r="AS1146" i="9"/>
  <c r="AS1163" i="9" s="1"/>
  <c r="AR216" i="10" s="1"/>
  <c r="AT1146" i="9"/>
  <c r="AT1163" i="9" s="1"/>
  <c r="AS216" i="10" s="1"/>
  <c r="AU1146" i="9"/>
  <c r="AU1163" i="9" s="1"/>
  <c r="AT216" i="10" s="1"/>
  <c r="AV1144" i="9"/>
  <c r="AU215" i="10" s="1"/>
  <c r="AW1144" i="9"/>
  <c r="AX1144" i="9"/>
  <c r="O1128" i="9"/>
  <c r="S1128" i="9"/>
  <c r="T1128" i="9"/>
  <c r="U1128" i="9"/>
  <c r="V1128" i="9"/>
  <c r="W1128" i="9"/>
  <c r="X1128" i="9"/>
  <c r="Y1128" i="9"/>
  <c r="Z1128" i="9"/>
  <c r="AA1128" i="9"/>
  <c r="AB1128" i="9"/>
  <c r="AC1128" i="9"/>
  <c r="AD1128" i="9"/>
  <c r="AE1128" i="9"/>
  <c r="AF1128" i="9"/>
  <c r="AG1128" i="9"/>
  <c r="AH1128" i="9"/>
  <c r="AI1128" i="9"/>
  <c r="AJ1128" i="9"/>
  <c r="AK1128" i="9"/>
  <c r="AL1128" i="9"/>
  <c r="AM1128" i="9"/>
  <c r="AN1128" i="9"/>
  <c r="AO1128" i="9"/>
  <c r="AP1128" i="9"/>
  <c r="AQ1128" i="9"/>
  <c r="AR1128" i="9"/>
  <c r="AS1128" i="9"/>
  <c r="AT1128" i="9"/>
  <c r="AU1128" i="9"/>
  <c r="O1127" i="9"/>
  <c r="S1127" i="9"/>
  <c r="T1127" i="9"/>
  <c r="U1127" i="9"/>
  <c r="V1127" i="9"/>
  <c r="W1127" i="9"/>
  <c r="X1127" i="9"/>
  <c r="Y1127" i="9"/>
  <c r="Z1127" i="9"/>
  <c r="AA1127" i="9"/>
  <c r="AB1127" i="9"/>
  <c r="AC1127" i="9"/>
  <c r="AD1127" i="9"/>
  <c r="AE1127" i="9"/>
  <c r="AF1127" i="9"/>
  <c r="AG1127" i="9"/>
  <c r="AH1127" i="9"/>
  <c r="AI1127" i="9"/>
  <c r="AJ1127" i="9"/>
  <c r="AK1127" i="9"/>
  <c r="AL1127" i="9"/>
  <c r="AM1127" i="9"/>
  <c r="AN1127" i="9"/>
  <c r="AO1127" i="9"/>
  <c r="AP1127" i="9"/>
  <c r="AQ1127" i="9"/>
  <c r="AR1127" i="9"/>
  <c r="AS1127" i="9"/>
  <c r="AT1127" i="9"/>
  <c r="AU1127" i="9"/>
  <c r="AV1125" i="9"/>
  <c r="AU207" i="10" s="1"/>
  <c r="AW1125" i="9"/>
  <c r="AX1125" i="9"/>
  <c r="O1110" i="9"/>
  <c r="S1110" i="9"/>
  <c r="T1110" i="9"/>
  <c r="U1110" i="9"/>
  <c r="V1110" i="9"/>
  <c r="W1110" i="9"/>
  <c r="X1110" i="9"/>
  <c r="Y1110" i="9"/>
  <c r="Z1110" i="9"/>
  <c r="AA1110" i="9"/>
  <c r="AB1110" i="9"/>
  <c r="AC1110" i="9"/>
  <c r="AD1110" i="9"/>
  <c r="AE1110" i="9"/>
  <c r="AF1110" i="9"/>
  <c r="AG1110" i="9"/>
  <c r="AH1110" i="9"/>
  <c r="AI1110" i="9"/>
  <c r="AJ1110" i="9"/>
  <c r="AK1110" i="9"/>
  <c r="AL1110" i="9"/>
  <c r="AM1110" i="9"/>
  <c r="AN1110" i="9"/>
  <c r="AO1110" i="9"/>
  <c r="AP1110" i="9"/>
  <c r="AQ1110" i="9"/>
  <c r="AR1110" i="9"/>
  <c r="AS1110" i="9"/>
  <c r="AT1110" i="9"/>
  <c r="AU1110" i="9"/>
  <c r="O1109" i="9"/>
  <c r="S1109" i="9"/>
  <c r="T1109" i="9"/>
  <c r="U1109" i="9"/>
  <c r="V1109" i="9"/>
  <c r="W1109" i="9"/>
  <c r="X1109" i="9"/>
  <c r="Y1109" i="9"/>
  <c r="Z1109" i="9"/>
  <c r="AA1109" i="9"/>
  <c r="AB1109" i="9"/>
  <c r="AC1109" i="9"/>
  <c r="AD1109" i="9"/>
  <c r="AE1109" i="9"/>
  <c r="AF1109" i="9"/>
  <c r="AG1109" i="9"/>
  <c r="AH1109" i="9"/>
  <c r="AI1109" i="9"/>
  <c r="AJ1109" i="9"/>
  <c r="AK1109" i="9"/>
  <c r="AL1109" i="9"/>
  <c r="AM1109" i="9"/>
  <c r="AN1109" i="9"/>
  <c r="AO1109" i="9"/>
  <c r="AP1109" i="9"/>
  <c r="AQ1109" i="9"/>
  <c r="AR1109" i="9"/>
  <c r="AS1109" i="9"/>
  <c r="AT1109" i="9"/>
  <c r="AU1109" i="9"/>
  <c r="O1108" i="9"/>
  <c r="S1108" i="9"/>
  <c r="T1108" i="9"/>
  <c r="U1108" i="9"/>
  <c r="V1108" i="9"/>
  <c r="W1108" i="9"/>
  <c r="X1108" i="9"/>
  <c r="Y1108" i="9"/>
  <c r="Z1108" i="9"/>
  <c r="AA1108" i="9"/>
  <c r="AB1108" i="9"/>
  <c r="AC1108" i="9"/>
  <c r="AD1108" i="9"/>
  <c r="AD1125" i="9" s="1"/>
  <c r="AC207" i="10" s="1"/>
  <c r="AE1108" i="9"/>
  <c r="AF1108" i="9"/>
  <c r="AG1108" i="9"/>
  <c r="AH1108" i="9"/>
  <c r="AI1108" i="9"/>
  <c r="AJ1108" i="9"/>
  <c r="AK1108" i="9"/>
  <c r="AL1108" i="9"/>
  <c r="AM1108" i="9"/>
  <c r="AN1108" i="9"/>
  <c r="AO1108" i="9"/>
  <c r="AP1108" i="9"/>
  <c r="AQ1108" i="9"/>
  <c r="AR1108" i="9"/>
  <c r="AS1108" i="9"/>
  <c r="AT1108" i="9"/>
  <c r="AU1108" i="9"/>
  <c r="AV1106" i="9"/>
  <c r="AU206" i="10" s="1"/>
  <c r="AW1106" i="9"/>
  <c r="AX1106" i="9"/>
  <c r="O1089" i="9"/>
  <c r="S1089" i="9"/>
  <c r="S1106" i="9" s="1"/>
  <c r="R206" i="10" s="1"/>
  <c r="T1089" i="9"/>
  <c r="T1106" i="9" s="1"/>
  <c r="S206" i="10" s="1"/>
  <c r="U1089" i="9"/>
  <c r="U1106" i="9" s="1"/>
  <c r="T206" i="10" s="1"/>
  <c r="V1089" i="9"/>
  <c r="V1106" i="9" s="1"/>
  <c r="U206" i="10" s="1"/>
  <c r="W1089" i="9"/>
  <c r="W1106" i="9" s="1"/>
  <c r="V206" i="10" s="1"/>
  <c r="X1089" i="9"/>
  <c r="X1106" i="9" s="1"/>
  <c r="W206" i="10" s="1"/>
  <c r="Y1089" i="9"/>
  <c r="Y1106" i="9" s="1"/>
  <c r="X206" i="10" s="1"/>
  <c r="Z1089" i="9"/>
  <c r="Z1106" i="9" s="1"/>
  <c r="Y206" i="10" s="1"/>
  <c r="AA1089" i="9"/>
  <c r="AA1106" i="9" s="1"/>
  <c r="Z206" i="10" s="1"/>
  <c r="AB1089" i="9"/>
  <c r="AB1106" i="9" s="1"/>
  <c r="AA206" i="10" s="1"/>
  <c r="AC1089" i="9"/>
  <c r="AC1106" i="9" s="1"/>
  <c r="AB206" i="10" s="1"/>
  <c r="AD1089" i="9"/>
  <c r="AD1106" i="9" s="1"/>
  <c r="AC206" i="10" s="1"/>
  <c r="AE1089" i="9"/>
  <c r="AE1106" i="9" s="1"/>
  <c r="AD206" i="10" s="1"/>
  <c r="AF1089" i="9"/>
  <c r="AF1106" i="9" s="1"/>
  <c r="AE206" i="10" s="1"/>
  <c r="AG1089" i="9"/>
  <c r="AG1106" i="9" s="1"/>
  <c r="AF206" i="10" s="1"/>
  <c r="AH1089" i="9"/>
  <c r="AH1106" i="9" s="1"/>
  <c r="AG206" i="10" s="1"/>
  <c r="AI1089" i="9"/>
  <c r="AI1106" i="9" s="1"/>
  <c r="AH206" i="10" s="1"/>
  <c r="AJ1089" i="9"/>
  <c r="AJ1106" i="9" s="1"/>
  <c r="AI206" i="10" s="1"/>
  <c r="AK1089" i="9"/>
  <c r="AK1106" i="9" s="1"/>
  <c r="AJ206" i="10" s="1"/>
  <c r="AL1089" i="9"/>
  <c r="AL1106" i="9" s="1"/>
  <c r="AK206" i="10" s="1"/>
  <c r="AM1089" i="9"/>
  <c r="AM1106" i="9" s="1"/>
  <c r="AL206" i="10" s="1"/>
  <c r="AN1089" i="9"/>
  <c r="AN1106" i="9" s="1"/>
  <c r="AM206" i="10" s="1"/>
  <c r="AO1089" i="9"/>
  <c r="AO1106" i="9" s="1"/>
  <c r="AN206" i="10" s="1"/>
  <c r="AP1089" i="9"/>
  <c r="AP1106" i="9" s="1"/>
  <c r="AO206" i="10" s="1"/>
  <c r="AQ1089" i="9"/>
  <c r="AQ1106" i="9" s="1"/>
  <c r="AP206" i="10" s="1"/>
  <c r="AR1089" i="9"/>
  <c r="AR1106" i="9" s="1"/>
  <c r="AQ206" i="10" s="1"/>
  <c r="AS1089" i="9"/>
  <c r="AS1106" i="9" s="1"/>
  <c r="AR206" i="10" s="1"/>
  <c r="AT1089" i="9"/>
  <c r="AT1106" i="9" s="1"/>
  <c r="AS206" i="10" s="1"/>
  <c r="AU1089" i="9"/>
  <c r="AU1106" i="9" s="1"/>
  <c r="AT206" i="10" s="1"/>
  <c r="AV1087" i="9"/>
  <c r="AU205" i="10" s="1"/>
  <c r="AW1087" i="9"/>
  <c r="AX1087" i="9"/>
  <c r="O1082" i="9"/>
  <c r="S1082" i="9"/>
  <c r="T1082" i="9"/>
  <c r="U1082" i="9"/>
  <c r="V1082" i="9"/>
  <c r="W1082" i="9"/>
  <c r="X1082" i="9"/>
  <c r="Y1082" i="9"/>
  <c r="Z1082" i="9"/>
  <c r="AA1082" i="9"/>
  <c r="AB1082" i="9"/>
  <c r="AC1082" i="9"/>
  <c r="AD1082" i="9"/>
  <c r="AE1082" i="9"/>
  <c r="AF1082" i="9"/>
  <c r="AG1082" i="9"/>
  <c r="AH1082" i="9"/>
  <c r="AI1082" i="9"/>
  <c r="AJ1082" i="9"/>
  <c r="AK1082" i="9"/>
  <c r="AL1082" i="9"/>
  <c r="AM1082" i="9"/>
  <c r="AN1082" i="9"/>
  <c r="AO1082" i="9"/>
  <c r="AP1082" i="9"/>
  <c r="AQ1082" i="9"/>
  <c r="AR1082" i="9"/>
  <c r="AS1082" i="9"/>
  <c r="AT1082" i="9"/>
  <c r="AU1082" i="9"/>
  <c r="O1081" i="9"/>
  <c r="S1081" i="9"/>
  <c r="T1081" i="9"/>
  <c r="U1081" i="9"/>
  <c r="V1081" i="9"/>
  <c r="W1081" i="9"/>
  <c r="X1081" i="9"/>
  <c r="Y1081" i="9"/>
  <c r="Z1081" i="9"/>
  <c r="AA1081" i="9"/>
  <c r="AB1081" i="9"/>
  <c r="AC1081" i="9"/>
  <c r="AD1081" i="9"/>
  <c r="AE1081" i="9"/>
  <c r="AF1081" i="9"/>
  <c r="AG1081" i="9"/>
  <c r="AH1081" i="9"/>
  <c r="AI1081" i="9"/>
  <c r="AJ1081" i="9"/>
  <c r="AK1081" i="9"/>
  <c r="AL1081" i="9"/>
  <c r="AM1081" i="9"/>
  <c r="AN1081" i="9"/>
  <c r="AO1081" i="9"/>
  <c r="AP1081" i="9"/>
  <c r="AQ1081" i="9"/>
  <c r="AR1081" i="9"/>
  <c r="AS1081" i="9"/>
  <c r="AT1081" i="9"/>
  <c r="AU1081" i="9"/>
  <c r="H1080" i="9"/>
  <c r="J1080" i="9"/>
  <c r="O1080" i="9"/>
  <c r="R1080" i="9"/>
  <c r="S1080" i="9"/>
  <c r="T1080" i="9"/>
  <c r="U1080" i="9"/>
  <c r="V1080" i="9"/>
  <c r="W1080" i="9"/>
  <c r="X1080" i="9"/>
  <c r="Y1080" i="9"/>
  <c r="Z1080" i="9"/>
  <c r="AA1080" i="9"/>
  <c r="AB1080" i="9"/>
  <c r="AC1080" i="9"/>
  <c r="AD1080" i="9"/>
  <c r="AE1080" i="9"/>
  <c r="AF1080" i="9"/>
  <c r="AG1080" i="9"/>
  <c r="AH1080" i="9"/>
  <c r="AI1080" i="9"/>
  <c r="AJ1080" i="9"/>
  <c r="AK1080" i="9"/>
  <c r="AL1080" i="9"/>
  <c r="AM1080" i="9"/>
  <c r="AN1080" i="9"/>
  <c r="AO1080" i="9"/>
  <c r="AP1080" i="9"/>
  <c r="AQ1080" i="9"/>
  <c r="AR1080" i="9"/>
  <c r="AS1080" i="9"/>
  <c r="AT1080" i="9"/>
  <c r="AU1080" i="9"/>
  <c r="O1079" i="9"/>
  <c r="S1079" i="9"/>
  <c r="T1079" i="9"/>
  <c r="U1079" i="9"/>
  <c r="V1079" i="9"/>
  <c r="W1079" i="9"/>
  <c r="X1079" i="9"/>
  <c r="Y1079" i="9"/>
  <c r="Z1079" i="9"/>
  <c r="AA1079" i="9"/>
  <c r="AB1079" i="9"/>
  <c r="AC1079" i="9"/>
  <c r="AD1079" i="9"/>
  <c r="AE1079" i="9"/>
  <c r="AF1079" i="9"/>
  <c r="AG1079" i="9"/>
  <c r="AH1079" i="9"/>
  <c r="AI1079" i="9"/>
  <c r="AJ1079" i="9"/>
  <c r="AK1079" i="9"/>
  <c r="AL1079" i="9"/>
  <c r="AM1079" i="9"/>
  <c r="AN1079" i="9"/>
  <c r="AO1079" i="9"/>
  <c r="AP1079" i="9"/>
  <c r="AQ1079" i="9"/>
  <c r="AR1079" i="9"/>
  <c r="AS1079" i="9"/>
  <c r="AT1079" i="9"/>
  <c r="AU1079" i="9"/>
  <c r="H1078" i="9"/>
  <c r="J1078" i="9"/>
  <c r="R1078" i="9" s="1"/>
  <c r="O1078" i="9"/>
  <c r="S1078" i="9"/>
  <c r="T1078" i="9"/>
  <c r="U1078" i="9"/>
  <c r="V1078" i="9"/>
  <c r="W1078" i="9"/>
  <c r="X1078" i="9"/>
  <c r="Y1078" i="9"/>
  <c r="Z1078" i="9"/>
  <c r="AA1078" i="9"/>
  <c r="AB1078" i="9"/>
  <c r="AC1078" i="9"/>
  <c r="AD1078" i="9"/>
  <c r="AE1078" i="9"/>
  <c r="AF1078" i="9"/>
  <c r="AG1078" i="9"/>
  <c r="AH1078" i="9"/>
  <c r="AI1078" i="9"/>
  <c r="AJ1078" i="9"/>
  <c r="AK1078" i="9"/>
  <c r="AL1078" i="9"/>
  <c r="AM1078" i="9"/>
  <c r="AN1078" i="9"/>
  <c r="AO1078" i="9"/>
  <c r="AP1078" i="9"/>
  <c r="AQ1078" i="9"/>
  <c r="AR1078" i="9"/>
  <c r="AS1078" i="9"/>
  <c r="AT1078" i="9"/>
  <c r="AU1078" i="9"/>
  <c r="O1077" i="9"/>
  <c r="S1077" i="9"/>
  <c r="T1077" i="9"/>
  <c r="U1077" i="9"/>
  <c r="V1077" i="9"/>
  <c r="W1077" i="9"/>
  <c r="X1077" i="9"/>
  <c r="Y1077" i="9"/>
  <c r="Z1077" i="9"/>
  <c r="AA1077" i="9"/>
  <c r="AB1077" i="9"/>
  <c r="AC1077" i="9"/>
  <c r="AD1077" i="9"/>
  <c r="AE1077" i="9"/>
  <c r="AF1077" i="9"/>
  <c r="AG1077" i="9"/>
  <c r="AH1077" i="9"/>
  <c r="AI1077" i="9"/>
  <c r="AJ1077" i="9"/>
  <c r="AK1077" i="9"/>
  <c r="AL1077" i="9"/>
  <c r="AM1077" i="9"/>
  <c r="AN1077" i="9"/>
  <c r="AO1077" i="9"/>
  <c r="AP1077" i="9"/>
  <c r="AQ1077" i="9"/>
  <c r="AR1077" i="9"/>
  <c r="AS1077" i="9"/>
  <c r="AT1077" i="9"/>
  <c r="AU1077" i="9"/>
  <c r="H1076" i="9"/>
  <c r="J1076" i="9"/>
  <c r="R1076" i="9" s="1"/>
  <c r="O1076" i="9"/>
  <c r="S1076" i="9"/>
  <c r="T1076" i="9"/>
  <c r="U1076" i="9"/>
  <c r="V1076" i="9"/>
  <c r="W1076" i="9"/>
  <c r="X1076" i="9"/>
  <c r="Y1076" i="9"/>
  <c r="Z1076" i="9"/>
  <c r="AA1076" i="9"/>
  <c r="AB1076" i="9"/>
  <c r="AC1076" i="9"/>
  <c r="AD1076" i="9"/>
  <c r="AE1076" i="9"/>
  <c r="AF1076" i="9"/>
  <c r="AG1076" i="9"/>
  <c r="AH1076" i="9"/>
  <c r="AI1076" i="9"/>
  <c r="AJ1076" i="9"/>
  <c r="AK1076" i="9"/>
  <c r="AL1076" i="9"/>
  <c r="AM1076" i="9"/>
  <c r="AN1076" i="9"/>
  <c r="AO1076" i="9"/>
  <c r="AP1076" i="9"/>
  <c r="AQ1076" i="9"/>
  <c r="AR1076" i="9"/>
  <c r="AS1076" i="9"/>
  <c r="AT1076" i="9"/>
  <c r="AU1076" i="9"/>
  <c r="O1075" i="9"/>
  <c r="S1075" i="9"/>
  <c r="T1075" i="9"/>
  <c r="U1075" i="9"/>
  <c r="V1075" i="9"/>
  <c r="W1075" i="9"/>
  <c r="X1075" i="9"/>
  <c r="Y1075" i="9"/>
  <c r="Z1075" i="9"/>
  <c r="AA1075" i="9"/>
  <c r="AB1075" i="9"/>
  <c r="AC1075" i="9"/>
  <c r="AD1075" i="9"/>
  <c r="AE1075" i="9"/>
  <c r="AF1075" i="9"/>
  <c r="AG1075" i="9"/>
  <c r="AH1075" i="9"/>
  <c r="AI1075" i="9"/>
  <c r="AJ1075" i="9"/>
  <c r="AK1075" i="9"/>
  <c r="AL1075" i="9"/>
  <c r="AM1075" i="9"/>
  <c r="AN1075" i="9"/>
  <c r="AO1075" i="9"/>
  <c r="AP1075" i="9"/>
  <c r="AQ1075" i="9"/>
  <c r="AR1075" i="9"/>
  <c r="AS1075" i="9"/>
  <c r="AT1075" i="9"/>
  <c r="AU1075" i="9"/>
  <c r="O1074" i="9"/>
  <c r="S1074" i="9"/>
  <c r="T1074" i="9"/>
  <c r="U1074" i="9"/>
  <c r="V1074" i="9"/>
  <c r="W1074" i="9"/>
  <c r="X1074" i="9"/>
  <c r="Y1074" i="9"/>
  <c r="Z1074" i="9"/>
  <c r="AA1074" i="9"/>
  <c r="AB1074" i="9"/>
  <c r="AC1074" i="9"/>
  <c r="AD1074" i="9"/>
  <c r="AE1074" i="9"/>
  <c r="AF1074" i="9"/>
  <c r="AG1074" i="9"/>
  <c r="AH1074" i="9"/>
  <c r="AI1074" i="9"/>
  <c r="AJ1074" i="9"/>
  <c r="AK1074" i="9"/>
  <c r="AL1074" i="9"/>
  <c r="AM1074" i="9"/>
  <c r="AN1074" i="9"/>
  <c r="AO1074" i="9"/>
  <c r="AP1074" i="9"/>
  <c r="AQ1074" i="9"/>
  <c r="AR1074" i="9"/>
  <c r="AS1074" i="9"/>
  <c r="AT1074" i="9"/>
  <c r="AU1074" i="9"/>
  <c r="H1073" i="9"/>
  <c r="J1073" i="9"/>
  <c r="O1073" i="9"/>
  <c r="R1073" i="9"/>
  <c r="S1073" i="9"/>
  <c r="T1073" i="9"/>
  <c r="U1073" i="9"/>
  <c r="V1073" i="9"/>
  <c r="W1073" i="9"/>
  <c r="X1073" i="9"/>
  <c r="Y1073" i="9"/>
  <c r="Z1073" i="9"/>
  <c r="AA1073" i="9"/>
  <c r="AB1073" i="9"/>
  <c r="AC1073" i="9"/>
  <c r="AD1073" i="9"/>
  <c r="AE1073" i="9"/>
  <c r="AF1073" i="9"/>
  <c r="AG1073" i="9"/>
  <c r="AH1073" i="9"/>
  <c r="AI1073" i="9"/>
  <c r="AJ1073" i="9"/>
  <c r="AK1073" i="9"/>
  <c r="AL1073" i="9"/>
  <c r="AM1073" i="9"/>
  <c r="AN1073" i="9"/>
  <c r="AO1073" i="9"/>
  <c r="AP1073" i="9"/>
  <c r="AQ1073" i="9"/>
  <c r="AR1073" i="9"/>
  <c r="AS1073" i="9"/>
  <c r="AT1073" i="9"/>
  <c r="AU1073" i="9"/>
  <c r="O1072" i="9"/>
  <c r="S1072" i="9"/>
  <c r="T1072" i="9"/>
  <c r="U1072" i="9"/>
  <c r="V1072" i="9"/>
  <c r="W1072" i="9"/>
  <c r="X1072" i="9"/>
  <c r="Y1072" i="9"/>
  <c r="Z1072" i="9"/>
  <c r="AA1072" i="9"/>
  <c r="AB1072" i="9"/>
  <c r="AC1072" i="9"/>
  <c r="AD1072" i="9"/>
  <c r="AE1072" i="9"/>
  <c r="AF1072" i="9"/>
  <c r="AG1072" i="9"/>
  <c r="AH1072" i="9"/>
  <c r="AI1072" i="9"/>
  <c r="AJ1072" i="9"/>
  <c r="AK1072" i="9"/>
  <c r="AL1072" i="9"/>
  <c r="AM1072" i="9"/>
  <c r="AN1072" i="9"/>
  <c r="AO1072" i="9"/>
  <c r="AP1072" i="9"/>
  <c r="AQ1072" i="9"/>
  <c r="AR1072" i="9"/>
  <c r="AS1072" i="9"/>
  <c r="AT1072" i="9"/>
  <c r="AU1072" i="9"/>
  <c r="O1071" i="9"/>
  <c r="S1071" i="9"/>
  <c r="T1071" i="9"/>
  <c r="U1071" i="9"/>
  <c r="V1071" i="9"/>
  <c r="W1071" i="9"/>
  <c r="X1071" i="9"/>
  <c r="Y1071" i="9"/>
  <c r="Z1071" i="9"/>
  <c r="AA1071" i="9"/>
  <c r="AB1071" i="9"/>
  <c r="AC1071" i="9"/>
  <c r="AD1071" i="9"/>
  <c r="AE1071" i="9"/>
  <c r="AF1071" i="9"/>
  <c r="AG1071" i="9"/>
  <c r="AH1071" i="9"/>
  <c r="AI1071" i="9"/>
  <c r="AJ1071" i="9"/>
  <c r="AK1071" i="9"/>
  <c r="AL1071" i="9"/>
  <c r="AM1071" i="9"/>
  <c r="AN1071" i="9"/>
  <c r="AO1071" i="9"/>
  <c r="AP1071" i="9"/>
  <c r="AQ1071" i="9"/>
  <c r="AR1071" i="9"/>
  <c r="AS1071" i="9"/>
  <c r="AT1071" i="9"/>
  <c r="AU1071" i="9"/>
  <c r="O1070" i="9"/>
  <c r="S1070" i="9"/>
  <c r="T1070" i="9"/>
  <c r="U1070" i="9"/>
  <c r="V1070" i="9"/>
  <c r="W1070" i="9"/>
  <c r="X1070" i="9"/>
  <c r="Y1070" i="9"/>
  <c r="Z1070" i="9"/>
  <c r="AA1070" i="9"/>
  <c r="AB1070" i="9"/>
  <c r="AC1070" i="9"/>
  <c r="AD1070" i="9"/>
  <c r="AE1070" i="9"/>
  <c r="AF1070" i="9"/>
  <c r="AG1070" i="9"/>
  <c r="AH1070" i="9"/>
  <c r="AI1070" i="9"/>
  <c r="AJ1070" i="9"/>
  <c r="AK1070" i="9"/>
  <c r="AL1070" i="9"/>
  <c r="AM1070" i="9"/>
  <c r="AN1070" i="9"/>
  <c r="AO1070" i="9"/>
  <c r="AP1070" i="9"/>
  <c r="AQ1070" i="9"/>
  <c r="AR1070" i="9"/>
  <c r="AS1070" i="9"/>
  <c r="AT1070" i="9"/>
  <c r="AU1070" i="9"/>
  <c r="AV1068" i="9"/>
  <c r="AU204" i="10" s="1"/>
  <c r="AW1068" i="9"/>
  <c r="AX1068" i="9"/>
  <c r="O1055" i="9"/>
  <c r="S1055" i="9"/>
  <c r="T1055" i="9"/>
  <c r="U1055" i="9"/>
  <c r="V1055" i="9"/>
  <c r="W1055" i="9"/>
  <c r="X1055" i="9"/>
  <c r="Y1055" i="9"/>
  <c r="Z1055" i="9"/>
  <c r="AA1055" i="9"/>
  <c r="AB1055" i="9"/>
  <c r="AC1055" i="9"/>
  <c r="AD1055" i="9"/>
  <c r="AE1055" i="9"/>
  <c r="AF1055" i="9"/>
  <c r="AG1055" i="9"/>
  <c r="AH1055" i="9"/>
  <c r="AI1055" i="9"/>
  <c r="AJ1055" i="9"/>
  <c r="AK1055" i="9"/>
  <c r="AL1055" i="9"/>
  <c r="AM1055" i="9"/>
  <c r="AN1055" i="9"/>
  <c r="AO1055" i="9"/>
  <c r="AP1055" i="9"/>
  <c r="AQ1055" i="9"/>
  <c r="AR1055" i="9"/>
  <c r="AS1055" i="9"/>
  <c r="AT1055" i="9"/>
  <c r="AU1055" i="9"/>
  <c r="O1054" i="9"/>
  <c r="S1054" i="9"/>
  <c r="T1054" i="9"/>
  <c r="U1054" i="9"/>
  <c r="V1054" i="9"/>
  <c r="W1054" i="9"/>
  <c r="X1054" i="9"/>
  <c r="Y1054" i="9"/>
  <c r="Z1054" i="9"/>
  <c r="AA1054" i="9"/>
  <c r="AB1054" i="9"/>
  <c r="AC1054" i="9"/>
  <c r="AD1054" i="9"/>
  <c r="AE1054" i="9"/>
  <c r="AF1054" i="9"/>
  <c r="AG1054" i="9"/>
  <c r="AH1054" i="9"/>
  <c r="AI1054" i="9"/>
  <c r="AJ1054" i="9"/>
  <c r="AK1054" i="9"/>
  <c r="AL1054" i="9"/>
  <c r="AM1054" i="9"/>
  <c r="AN1054" i="9"/>
  <c r="AO1054" i="9"/>
  <c r="AP1054" i="9"/>
  <c r="AQ1054" i="9"/>
  <c r="AR1054" i="9"/>
  <c r="AS1054" i="9"/>
  <c r="AT1054" i="9"/>
  <c r="AU1054" i="9"/>
  <c r="O1053" i="9"/>
  <c r="S1053" i="9"/>
  <c r="T1053" i="9"/>
  <c r="U1053" i="9"/>
  <c r="V1053" i="9"/>
  <c r="W1053" i="9"/>
  <c r="X1053" i="9"/>
  <c r="Y1053" i="9"/>
  <c r="Z1053" i="9"/>
  <c r="AA1053" i="9"/>
  <c r="AB1053" i="9"/>
  <c r="AC1053" i="9"/>
  <c r="AD1053" i="9"/>
  <c r="AE1053" i="9"/>
  <c r="AF1053" i="9"/>
  <c r="AG1053" i="9"/>
  <c r="AH1053" i="9"/>
  <c r="AI1053" i="9"/>
  <c r="AJ1053" i="9"/>
  <c r="AK1053" i="9"/>
  <c r="AL1053" i="9"/>
  <c r="AM1053" i="9"/>
  <c r="AN1053" i="9"/>
  <c r="AO1053" i="9"/>
  <c r="AP1053" i="9"/>
  <c r="AQ1053" i="9"/>
  <c r="AR1053" i="9"/>
  <c r="AS1053" i="9"/>
  <c r="AT1053" i="9"/>
  <c r="AU1053" i="9"/>
  <c r="O1052" i="9"/>
  <c r="S1052" i="9"/>
  <c r="T1052" i="9"/>
  <c r="U1052" i="9"/>
  <c r="V1052" i="9"/>
  <c r="W1052" i="9"/>
  <c r="X1052" i="9"/>
  <c r="Y1052" i="9"/>
  <c r="Z1052" i="9"/>
  <c r="AA1052" i="9"/>
  <c r="AB1052" i="9"/>
  <c r="AC1052" i="9"/>
  <c r="AD1052" i="9"/>
  <c r="AE1052" i="9"/>
  <c r="AF1052" i="9"/>
  <c r="AG1052" i="9"/>
  <c r="AH1052" i="9"/>
  <c r="AI1052" i="9"/>
  <c r="AJ1052" i="9"/>
  <c r="AK1052" i="9"/>
  <c r="AL1052" i="9"/>
  <c r="AM1052" i="9"/>
  <c r="AN1052" i="9"/>
  <c r="AO1052" i="9"/>
  <c r="AP1052" i="9"/>
  <c r="AQ1052" i="9"/>
  <c r="AR1052" i="9"/>
  <c r="AS1052" i="9"/>
  <c r="AT1052" i="9"/>
  <c r="AU1052" i="9"/>
  <c r="O1051" i="9"/>
  <c r="S1051" i="9"/>
  <c r="T1051" i="9"/>
  <c r="U1051" i="9"/>
  <c r="V1051" i="9"/>
  <c r="W1051" i="9"/>
  <c r="X1051" i="9"/>
  <c r="Y1051" i="9"/>
  <c r="Z1051" i="9"/>
  <c r="AA1051" i="9"/>
  <c r="AB1051" i="9"/>
  <c r="AC1051" i="9"/>
  <c r="AD1051" i="9"/>
  <c r="AE1051" i="9"/>
  <c r="AF1051" i="9"/>
  <c r="AG1051" i="9"/>
  <c r="AH1051" i="9"/>
  <c r="AI1051" i="9"/>
  <c r="AJ1051" i="9"/>
  <c r="AK1051" i="9"/>
  <c r="AL1051" i="9"/>
  <c r="AM1051" i="9"/>
  <c r="AN1051" i="9"/>
  <c r="AO1051" i="9"/>
  <c r="AP1051" i="9"/>
  <c r="AQ1051" i="9"/>
  <c r="AR1051" i="9"/>
  <c r="AS1051" i="9"/>
  <c r="AT1051" i="9"/>
  <c r="AU1051" i="9"/>
  <c r="AV1049" i="9"/>
  <c r="AU203" i="10" s="1"/>
  <c r="AW1049" i="9"/>
  <c r="AX1049" i="9"/>
  <c r="O1039" i="9"/>
  <c r="S1039" i="9"/>
  <c r="T1039" i="9"/>
  <c r="U1039" i="9"/>
  <c r="V1039" i="9"/>
  <c r="W1039" i="9"/>
  <c r="X1039" i="9"/>
  <c r="Y1039" i="9"/>
  <c r="Z1039" i="9"/>
  <c r="AA1039" i="9"/>
  <c r="AB1039" i="9"/>
  <c r="AC1039" i="9"/>
  <c r="AD1039" i="9"/>
  <c r="AE1039" i="9"/>
  <c r="AF1039" i="9"/>
  <c r="AG1039" i="9"/>
  <c r="AH1039" i="9"/>
  <c r="AI1039" i="9"/>
  <c r="AJ1039" i="9"/>
  <c r="AK1039" i="9"/>
  <c r="AL1039" i="9"/>
  <c r="AM1039" i="9"/>
  <c r="AN1039" i="9"/>
  <c r="AO1039" i="9"/>
  <c r="AP1039" i="9"/>
  <c r="AQ1039" i="9"/>
  <c r="AR1039" i="9"/>
  <c r="AS1039" i="9"/>
  <c r="AT1039" i="9"/>
  <c r="AU1039" i="9"/>
  <c r="O1038" i="9"/>
  <c r="S1038" i="9"/>
  <c r="T1038" i="9"/>
  <c r="U1038" i="9"/>
  <c r="V1038" i="9"/>
  <c r="W1038" i="9"/>
  <c r="X1038" i="9"/>
  <c r="Y1038" i="9"/>
  <c r="Z1038" i="9"/>
  <c r="AA1038" i="9"/>
  <c r="AB1038" i="9"/>
  <c r="AC1038" i="9"/>
  <c r="AD1038" i="9"/>
  <c r="AE1038" i="9"/>
  <c r="AF1038" i="9"/>
  <c r="AG1038" i="9"/>
  <c r="AH1038" i="9"/>
  <c r="AI1038" i="9"/>
  <c r="AJ1038" i="9"/>
  <c r="AK1038" i="9"/>
  <c r="AL1038" i="9"/>
  <c r="AM1038" i="9"/>
  <c r="AN1038" i="9"/>
  <c r="AO1038" i="9"/>
  <c r="AP1038" i="9"/>
  <c r="AQ1038" i="9"/>
  <c r="AR1038" i="9"/>
  <c r="AS1038" i="9"/>
  <c r="AT1038" i="9"/>
  <c r="AU1038" i="9"/>
  <c r="O1037" i="9"/>
  <c r="S1037" i="9"/>
  <c r="T1037" i="9"/>
  <c r="U1037" i="9"/>
  <c r="V1037" i="9"/>
  <c r="W1037" i="9"/>
  <c r="X1037" i="9"/>
  <c r="Y1037" i="9"/>
  <c r="Z1037" i="9"/>
  <c r="AA1037" i="9"/>
  <c r="AB1037" i="9"/>
  <c r="AC1037" i="9"/>
  <c r="AD1037" i="9"/>
  <c r="AE1037" i="9"/>
  <c r="AF1037" i="9"/>
  <c r="AG1037" i="9"/>
  <c r="AH1037" i="9"/>
  <c r="AI1037" i="9"/>
  <c r="AJ1037" i="9"/>
  <c r="AK1037" i="9"/>
  <c r="AL1037" i="9"/>
  <c r="AM1037" i="9"/>
  <c r="AN1037" i="9"/>
  <c r="AO1037" i="9"/>
  <c r="AP1037" i="9"/>
  <c r="AQ1037" i="9"/>
  <c r="AR1037" i="9"/>
  <c r="AS1037" i="9"/>
  <c r="AT1037" i="9"/>
  <c r="AU1037" i="9"/>
  <c r="O1036" i="9"/>
  <c r="S1036" i="9"/>
  <c r="T1036" i="9"/>
  <c r="U1036" i="9"/>
  <c r="V1036" i="9"/>
  <c r="W1036" i="9"/>
  <c r="X1036" i="9"/>
  <c r="Y1036" i="9"/>
  <c r="Z1036" i="9"/>
  <c r="AA1036" i="9"/>
  <c r="AB1036" i="9"/>
  <c r="AC1036" i="9"/>
  <c r="AD1036" i="9"/>
  <c r="AE1036" i="9"/>
  <c r="AF1036" i="9"/>
  <c r="AG1036" i="9"/>
  <c r="AH1036" i="9"/>
  <c r="AI1036" i="9"/>
  <c r="AJ1036" i="9"/>
  <c r="AK1036" i="9"/>
  <c r="AL1036" i="9"/>
  <c r="AM1036" i="9"/>
  <c r="AN1036" i="9"/>
  <c r="AO1036" i="9"/>
  <c r="AP1036" i="9"/>
  <c r="AQ1036" i="9"/>
  <c r="AR1036" i="9"/>
  <c r="AS1036" i="9"/>
  <c r="AT1036" i="9"/>
  <c r="AU1036" i="9"/>
  <c r="H1035" i="9"/>
  <c r="J1035" i="9"/>
  <c r="O1035" i="9"/>
  <c r="R1035" i="9"/>
  <c r="S1035" i="9"/>
  <c r="T1035" i="9"/>
  <c r="U1035" i="9"/>
  <c r="V1035" i="9"/>
  <c r="W1035" i="9"/>
  <c r="X1035" i="9"/>
  <c r="Y1035" i="9"/>
  <c r="Z1035" i="9"/>
  <c r="AA1035" i="9"/>
  <c r="AB1035" i="9"/>
  <c r="AC1035" i="9"/>
  <c r="AD1035" i="9"/>
  <c r="AE1035" i="9"/>
  <c r="AF1035" i="9"/>
  <c r="AG1035" i="9"/>
  <c r="AH1035" i="9"/>
  <c r="AI1035" i="9"/>
  <c r="AJ1035" i="9"/>
  <c r="AK1035" i="9"/>
  <c r="AL1035" i="9"/>
  <c r="AM1035" i="9"/>
  <c r="AN1035" i="9"/>
  <c r="AO1035" i="9"/>
  <c r="AP1035" i="9"/>
  <c r="AQ1035" i="9"/>
  <c r="AR1035" i="9"/>
  <c r="AS1035" i="9"/>
  <c r="AT1035" i="9"/>
  <c r="AU1035" i="9"/>
  <c r="H1034" i="9"/>
  <c r="J1034" i="9"/>
  <c r="R1034" i="9" s="1"/>
  <c r="O1034" i="9"/>
  <c r="S1034" i="9"/>
  <c r="T1034" i="9"/>
  <c r="U1034" i="9"/>
  <c r="V1034" i="9"/>
  <c r="W1034" i="9"/>
  <c r="X1034" i="9"/>
  <c r="Y1034" i="9"/>
  <c r="Z1034" i="9"/>
  <c r="AA1034" i="9"/>
  <c r="AB1034" i="9"/>
  <c r="AC1034" i="9"/>
  <c r="AD1034" i="9"/>
  <c r="AE1034" i="9"/>
  <c r="AF1034" i="9"/>
  <c r="AG1034" i="9"/>
  <c r="AH1034" i="9"/>
  <c r="AI1034" i="9"/>
  <c r="AJ1034" i="9"/>
  <c r="AK1034" i="9"/>
  <c r="AL1034" i="9"/>
  <c r="AM1034" i="9"/>
  <c r="AN1034" i="9"/>
  <c r="AO1034" i="9"/>
  <c r="AP1034" i="9"/>
  <c r="AQ1034" i="9"/>
  <c r="AR1034" i="9"/>
  <c r="AS1034" i="9"/>
  <c r="AT1034" i="9"/>
  <c r="AU1034" i="9"/>
  <c r="H1033" i="9"/>
  <c r="J1033" i="9"/>
  <c r="R1033" i="9" s="1"/>
  <c r="O1033" i="9"/>
  <c r="S1033" i="9"/>
  <c r="T1033" i="9"/>
  <c r="U1033" i="9"/>
  <c r="V1033" i="9"/>
  <c r="W1033" i="9"/>
  <c r="X1033" i="9"/>
  <c r="Y1033" i="9"/>
  <c r="Z1033" i="9"/>
  <c r="AA1033" i="9"/>
  <c r="AB1033" i="9"/>
  <c r="AC1033" i="9"/>
  <c r="AD1033" i="9"/>
  <c r="AE1033" i="9"/>
  <c r="AF1033" i="9"/>
  <c r="AG1033" i="9"/>
  <c r="AH1033" i="9"/>
  <c r="AI1033" i="9"/>
  <c r="AJ1033" i="9"/>
  <c r="AK1033" i="9"/>
  <c r="AL1033" i="9"/>
  <c r="AM1033" i="9"/>
  <c r="AN1033" i="9"/>
  <c r="AO1033" i="9"/>
  <c r="AP1033" i="9"/>
  <c r="AQ1033" i="9"/>
  <c r="AR1033" i="9"/>
  <c r="AS1033" i="9"/>
  <c r="AT1033" i="9"/>
  <c r="AU1033" i="9"/>
  <c r="O1032" i="9"/>
  <c r="S1032" i="9"/>
  <c r="T1032" i="9"/>
  <c r="U1032" i="9"/>
  <c r="V1032" i="9"/>
  <c r="W1032" i="9"/>
  <c r="X1032" i="9"/>
  <c r="Y1032" i="9"/>
  <c r="Z1032" i="9"/>
  <c r="AA1032" i="9"/>
  <c r="AB1032" i="9"/>
  <c r="AC1032" i="9"/>
  <c r="AD1032" i="9"/>
  <c r="AE1032" i="9"/>
  <c r="AF1032" i="9"/>
  <c r="AG1032" i="9"/>
  <c r="AH1032" i="9"/>
  <c r="AI1032" i="9"/>
  <c r="AJ1032" i="9"/>
  <c r="AK1032" i="9"/>
  <c r="AL1032" i="9"/>
  <c r="AM1032" i="9"/>
  <c r="AN1032" i="9"/>
  <c r="AO1032" i="9"/>
  <c r="AP1032" i="9"/>
  <c r="AQ1032" i="9"/>
  <c r="AR1032" i="9"/>
  <c r="AS1032" i="9"/>
  <c r="AT1032" i="9"/>
  <c r="AU1032" i="9"/>
  <c r="AV1030" i="9"/>
  <c r="AU202" i="10" s="1"/>
  <c r="AW1030" i="9"/>
  <c r="AX1030" i="9"/>
  <c r="O1014" i="9"/>
  <c r="S1014" i="9"/>
  <c r="T1014" i="9"/>
  <c r="U1014" i="9"/>
  <c r="V1014" i="9"/>
  <c r="W1014" i="9"/>
  <c r="X1014" i="9"/>
  <c r="Y1014" i="9"/>
  <c r="Z1014" i="9"/>
  <c r="AA1014" i="9"/>
  <c r="AB1014" i="9"/>
  <c r="AC1014" i="9"/>
  <c r="AD1014" i="9"/>
  <c r="AE1014" i="9"/>
  <c r="AF1014" i="9"/>
  <c r="AG1014" i="9"/>
  <c r="AH1014" i="9"/>
  <c r="AI1014" i="9"/>
  <c r="AJ1014" i="9"/>
  <c r="AK1014" i="9"/>
  <c r="AL1014" i="9"/>
  <c r="AM1014" i="9"/>
  <c r="AN1014" i="9"/>
  <c r="AO1014" i="9"/>
  <c r="AP1014" i="9"/>
  <c r="AQ1014" i="9"/>
  <c r="AR1014" i="9"/>
  <c r="AS1014" i="9"/>
  <c r="AT1014" i="9"/>
  <c r="AU1014" i="9"/>
  <c r="O1013" i="9"/>
  <c r="S1013" i="9"/>
  <c r="S1030" i="9" s="1"/>
  <c r="R202" i="10" s="1"/>
  <c r="T1013" i="9"/>
  <c r="U1013" i="9"/>
  <c r="V1013" i="9"/>
  <c r="W1013" i="9"/>
  <c r="X1013" i="9"/>
  <c r="Y1013" i="9"/>
  <c r="Z1013" i="9"/>
  <c r="AA1013" i="9"/>
  <c r="AB1013" i="9"/>
  <c r="AC1013" i="9"/>
  <c r="AD1013" i="9"/>
  <c r="AE1013" i="9"/>
  <c r="AF1013" i="9"/>
  <c r="AG1013" i="9"/>
  <c r="AH1013" i="9"/>
  <c r="AI1013" i="9"/>
  <c r="AJ1013" i="9"/>
  <c r="AK1013" i="9"/>
  <c r="AL1013" i="9"/>
  <c r="AM1013" i="9"/>
  <c r="AN1013" i="9"/>
  <c r="AO1013" i="9"/>
  <c r="AP1013" i="9"/>
  <c r="AQ1013" i="9"/>
  <c r="AR1013" i="9"/>
  <c r="AS1013" i="9"/>
  <c r="AT1013" i="9"/>
  <c r="AU1013" i="9"/>
  <c r="AV1011" i="9"/>
  <c r="AU201" i="10" s="1"/>
  <c r="AW1011" i="9"/>
  <c r="AX1011" i="9"/>
  <c r="O1002" i="9"/>
  <c r="S1002" i="9"/>
  <c r="T1002" i="9"/>
  <c r="U1002" i="9"/>
  <c r="V1002" i="9"/>
  <c r="W1002" i="9"/>
  <c r="X1002" i="9"/>
  <c r="Y1002" i="9"/>
  <c r="Z1002" i="9"/>
  <c r="AA1002" i="9"/>
  <c r="AB1002" i="9"/>
  <c r="AC1002" i="9"/>
  <c r="AD1002" i="9"/>
  <c r="AE1002" i="9"/>
  <c r="AF1002" i="9"/>
  <c r="AG1002" i="9"/>
  <c r="AH1002" i="9"/>
  <c r="AI1002" i="9"/>
  <c r="AJ1002" i="9"/>
  <c r="AK1002" i="9"/>
  <c r="AL1002" i="9"/>
  <c r="AM1002" i="9"/>
  <c r="AN1002" i="9"/>
  <c r="AO1002" i="9"/>
  <c r="AP1002" i="9"/>
  <c r="AQ1002" i="9"/>
  <c r="AR1002" i="9"/>
  <c r="AS1002" i="9"/>
  <c r="AT1002" i="9"/>
  <c r="AU1002" i="9"/>
  <c r="O1001" i="9"/>
  <c r="S1001" i="9"/>
  <c r="T1001" i="9"/>
  <c r="U1001" i="9"/>
  <c r="V1001" i="9"/>
  <c r="W1001" i="9"/>
  <c r="X1001" i="9"/>
  <c r="Y1001" i="9"/>
  <c r="Z1001" i="9"/>
  <c r="AA1001" i="9"/>
  <c r="AB1001" i="9"/>
  <c r="AC1001" i="9"/>
  <c r="AD1001" i="9"/>
  <c r="AE1001" i="9"/>
  <c r="AF1001" i="9"/>
  <c r="AG1001" i="9"/>
  <c r="AH1001" i="9"/>
  <c r="AI1001" i="9"/>
  <c r="AJ1001" i="9"/>
  <c r="AK1001" i="9"/>
  <c r="AL1001" i="9"/>
  <c r="AM1001" i="9"/>
  <c r="AN1001" i="9"/>
  <c r="AO1001" i="9"/>
  <c r="AP1001" i="9"/>
  <c r="AQ1001" i="9"/>
  <c r="AR1001" i="9"/>
  <c r="AS1001" i="9"/>
  <c r="AT1001" i="9"/>
  <c r="AU1001" i="9"/>
  <c r="O1000" i="9"/>
  <c r="S1000" i="9"/>
  <c r="T1000" i="9"/>
  <c r="U1000" i="9"/>
  <c r="V1000" i="9"/>
  <c r="W1000" i="9"/>
  <c r="X1000" i="9"/>
  <c r="Y1000" i="9"/>
  <c r="Z1000" i="9"/>
  <c r="AA1000" i="9"/>
  <c r="AB1000" i="9"/>
  <c r="AC1000" i="9"/>
  <c r="AD1000" i="9"/>
  <c r="AE1000" i="9"/>
  <c r="AF1000" i="9"/>
  <c r="AG1000" i="9"/>
  <c r="AH1000" i="9"/>
  <c r="AI1000" i="9"/>
  <c r="AJ1000" i="9"/>
  <c r="AK1000" i="9"/>
  <c r="AL1000" i="9"/>
  <c r="AM1000" i="9"/>
  <c r="AN1000" i="9"/>
  <c r="AO1000" i="9"/>
  <c r="AP1000" i="9"/>
  <c r="AQ1000" i="9"/>
  <c r="AR1000" i="9"/>
  <c r="AS1000" i="9"/>
  <c r="AT1000" i="9"/>
  <c r="AU1000" i="9"/>
  <c r="O999" i="9"/>
  <c r="S999" i="9"/>
  <c r="T999" i="9"/>
  <c r="U999" i="9"/>
  <c r="V999" i="9"/>
  <c r="W999" i="9"/>
  <c r="X999" i="9"/>
  <c r="Y999" i="9"/>
  <c r="Z999" i="9"/>
  <c r="AA999" i="9"/>
  <c r="AB999" i="9"/>
  <c r="AC999" i="9"/>
  <c r="AD999" i="9"/>
  <c r="AE999" i="9"/>
  <c r="AF999" i="9"/>
  <c r="AG999" i="9"/>
  <c r="AH999" i="9"/>
  <c r="AI999" i="9"/>
  <c r="AJ999" i="9"/>
  <c r="AK999" i="9"/>
  <c r="AL999" i="9"/>
  <c r="AM999" i="9"/>
  <c r="AN999" i="9"/>
  <c r="AO999" i="9"/>
  <c r="AP999" i="9"/>
  <c r="AQ999" i="9"/>
  <c r="AR999" i="9"/>
  <c r="AS999" i="9"/>
  <c r="AT999" i="9"/>
  <c r="AU999" i="9"/>
  <c r="O998" i="9"/>
  <c r="S998" i="9"/>
  <c r="T998" i="9"/>
  <c r="U998" i="9"/>
  <c r="V998" i="9"/>
  <c r="W998" i="9"/>
  <c r="X998" i="9"/>
  <c r="Y998" i="9"/>
  <c r="Z998" i="9"/>
  <c r="AA998" i="9"/>
  <c r="AB998" i="9"/>
  <c r="AC998" i="9"/>
  <c r="AD998" i="9"/>
  <c r="AE998" i="9"/>
  <c r="AF998" i="9"/>
  <c r="AG998" i="9"/>
  <c r="AH998" i="9"/>
  <c r="AI998" i="9"/>
  <c r="AJ998" i="9"/>
  <c r="AK998" i="9"/>
  <c r="AL998" i="9"/>
  <c r="AM998" i="9"/>
  <c r="AN998" i="9"/>
  <c r="AO998" i="9"/>
  <c r="AP998" i="9"/>
  <c r="AQ998" i="9"/>
  <c r="AR998" i="9"/>
  <c r="AS998" i="9"/>
  <c r="AT998" i="9"/>
  <c r="AU998" i="9"/>
  <c r="H997" i="9"/>
  <c r="J997" i="9"/>
  <c r="R997" i="9" s="1"/>
  <c r="O997" i="9"/>
  <c r="S997" i="9"/>
  <c r="T997" i="9"/>
  <c r="U997" i="9"/>
  <c r="V997" i="9"/>
  <c r="W997" i="9"/>
  <c r="X997" i="9"/>
  <c r="Y997" i="9"/>
  <c r="Z997" i="9"/>
  <c r="AA997" i="9"/>
  <c r="AB997" i="9"/>
  <c r="AC997" i="9"/>
  <c r="AD997" i="9"/>
  <c r="AE997" i="9"/>
  <c r="AF997" i="9"/>
  <c r="AG997" i="9"/>
  <c r="AH997" i="9"/>
  <c r="AI997" i="9"/>
  <c r="AJ997" i="9"/>
  <c r="AK997" i="9"/>
  <c r="AL997" i="9"/>
  <c r="AM997" i="9"/>
  <c r="AN997" i="9"/>
  <c r="AO997" i="9"/>
  <c r="AP997" i="9"/>
  <c r="AQ997" i="9"/>
  <c r="AR997" i="9"/>
  <c r="AS997" i="9"/>
  <c r="AT997" i="9"/>
  <c r="AU997" i="9"/>
  <c r="H996" i="9"/>
  <c r="J996" i="9"/>
  <c r="R996" i="9" s="1"/>
  <c r="O996" i="9"/>
  <c r="S996" i="9"/>
  <c r="T996" i="9"/>
  <c r="U996" i="9"/>
  <c r="V996" i="9"/>
  <c r="W996" i="9"/>
  <c r="X996" i="9"/>
  <c r="Y996" i="9"/>
  <c r="Z996" i="9"/>
  <c r="AA996" i="9"/>
  <c r="AB996" i="9"/>
  <c r="AC996" i="9"/>
  <c r="AD996" i="9"/>
  <c r="AE996" i="9"/>
  <c r="AF996" i="9"/>
  <c r="AG996" i="9"/>
  <c r="AH996" i="9"/>
  <c r="AI996" i="9"/>
  <c r="AJ996" i="9"/>
  <c r="AK996" i="9"/>
  <c r="AL996" i="9"/>
  <c r="AM996" i="9"/>
  <c r="AN996" i="9"/>
  <c r="AO996" i="9"/>
  <c r="AP996" i="9"/>
  <c r="AQ996" i="9"/>
  <c r="AR996" i="9"/>
  <c r="AS996" i="9"/>
  <c r="AT996" i="9"/>
  <c r="AU996" i="9"/>
  <c r="O995" i="9"/>
  <c r="S995" i="9"/>
  <c r="T995" i="9"/>
  <c r="U995" i="9"/>
  <c r="V995" i="9"/>
  <c r="W995" i="9"/>
  <c r="X995" i="9"/>
  <c r="Y995" i="9"/>
  <c r="Z995" i="9"/>
  <c r="AA995" i="9"/>
  <c r="AB995" i="9"/>
  <c r="AC995" i="9"/>
  <c r="AD995" i="9"/>
  <c r="AE995" i="9"/>
  <c r="AF995" i="9"/>
  <c r="AG995" i="9"/>
  <c r="AH995" i="9"/>
  <c r="AI995" i="9"/>
  <c r="AJ995" i="9"/>
  <c r="AK995" i="9"/>
  <c r="AL995" i="9"/>
  <c r="AM995" i="9"/>
  <c r="AN995" i="9"/>
  <c r="AO995" i="9"/>
  <c r="AP995" i="9"/>
  <c r="AQ995" i="9"/>
  <c r="AR995" i="9"/>
  <c r="AS995" i="9"/>
  <c r="AT995" i="9"/>
  <c r="AU995" i="9"/>
  <c r="O994" i="9"/>
  <c r="S994" i="9"/>
  <c r="T994" i="9"/>
  <c r="U994" i="9"/>
  <c r="V994" i="9"/>
  <c r="W994" i="9"/>
  <c r="X994" i="9"/>
  <c r="Y994" i="9"/>
  <c r="Z994" i="9"/>
  <c r="AA994" i="9"/>
  <c r="AB994" i="9"/>
  <c r="AC994" i="9"/>
  <c r="AD994" i="9"/>
  <c r="AE994" i="9"/>
  <c r="AF994" i="9"/>
  <c r="AG994" i="9"/>
  <c r="AH994" i="9"/>
  <c r="AI994" i="9"/>
  <c r="AJ994" i="9"/>
  <c r="AK994" i="9"/>
  <c r="AL994" i="9"/>
  <c r="AM994" i="9"/>
  <c r="AN994" i="9"/>
  <c r="AO994" i="9"/>
  <c r="AP994" i="9"/>
  <c r="AQ994" i="9"/>
  <c r="AR994" i="9"/>
  <c r="AS994" i="9"/>
  <c r="AT994" i="9"/>
  <c r="AU994" i="9"/>
  <c r="AV992" i="9"/>
  <c r="AU200" i="10" s="1"/>
  <c r="AW992" i="9"/>
  <c r="AX992" i="9"/>
  <c r="O976" i="9"/>
  <c r="S976" i="9"/>
  <c r="T976" i="9"/>
  <c r="U976" i="9"/>
  <c r="V976" i="9"/>
  <c r="W976" i="9"/>
  <c r="X976" i="9"/>
  <c r="Y976" i="9"/>
  <c r="Z976" i="9"/>
  <c r="AA976" i="9"/>
  <c r="AB976" i="9"/>
  <c r="AC976" i="9"/>
  <c r="AD976" i="9"/>
  <c r="AE976" i="9"/>
  <c r="AF976" i="9"/>
  <c r="AG976" i="9"/>
  <c r="AH976" i="9"/>
  <c r="AI976" i="9"/>
  <c r="AJ976" i="9"/>
  <c r="AK976" i="9"/>
  <c r="AL976" i="9"/>
  <c r="AM976" i="9"/>
  <c r="AN976" i="9"/>
  <c r="AO976" i="9"/>
  <c r="AP976" i="9"/>
  <c r="AQ976" i="9"/>
  <c r="AR976" i="9"/>
  <c r="AS976" i="9"/>
  <c r="AT976" i="9"/>
  <c r="AU976" i="9"/>
  <c r="O975" i="9"/>
  <c r="S975" i="9"/>
  <c r="S992" i="9" s="1"/>
  <c r="R200" i="10" s="1"/>
  <c r="T975" i="9"/>
  <c r="U975" i="9"/>
  <c r="V975" i="9"/>
  <c r="W975" i="9"/>
  <c r="X975" i="9"/>
  <c r="Y975" i="9"/>
  <c r="Z975" i="9"/>
  <c r="AA975" i="9"/>
  <c r="AB975" i="9"/>
  <c r="AC975" i="9"/>
  <c r="AD975" i="9"/>
  <c r="AE975" i="9"/>
  <c r="AF975" i="9"/>
  <c r="AG975" i="9"/>
  <c r="AH975" i="9"/>
  <c r="AI975" i="9"/>
  <c r="AJ975" i="9"/>
  <c r="AK975" i="9"/>
  <c r="AL975" i="9"/>
  <c r="AM975" i="9"/>
  <c r="AN975" i="9"/>
  <c r="AO975" i="9"/>
  <c r="AP975" i="9"/>
  <c r="AQ975" i="9"/>
  <c r="AR975" i="9"/>
  <c r="AS975" i="9"/>
  <c r="AT975" i="9"/>
  <c r="AU975" i="9"/>
  <c r="AV973" i="9"/>
  <c r="AU199" i="10" s="1"/>
  <c r="AW973" i="9"/>
  <c r="AX973" i="9"/>
  <c r="O957" i="9"/>
  <c r="S957" i="9"/>
  <c r="T957" i="9"/>
  <c r="U957" i="9"/>
  <c r="V957" i="9"/>
  <c r="W957" i="9"/>
  <c r="X957" i="9"/>
  <c r="Y957" i="9"/>
  <c r="Z957" i="9"/>
  <c r="AA957" i="9"/>
  <c r="AB957" i="9"/>
  <c r="AC957" i="9"/>
  <c r="AD957" i="9"/>
  <c r="AE957" i="9"/>
  <c r="AF957" i="9"/>
  <c r="AG957" i="9"/>
  <c r="AH957" i="9"/>
  <c r="AI957" i="9"/>
  <c r="AJ957" i="9"/>
  <c r="AK957" i="9"/>
  <c r="AL957" i="9"/>
  <c r="AM957" i="9"/>
  <c r="AN957" i="9"/>
  <c r="AO957" i="9"/>
  <c r="AP957" i="9"/>
  <c r="AQ957" i="9"/>
  <c r="AR957" i="9"/>
  <c r="AS957" i="9"/>
  <c r="AT957" i="9"/>
  <c r="AU957" i="9"/>
  <c r="O956" i="9"/>
  <c r="S956" i="9"/>
  <c r="T956" i="9"/>
  <c r="U956" i="9"/>
  <c r="V956" i="9"/>
  <c r="W956" i="9"/>
  <c r="X956" i="9"/>
  <c r="Y956" i="9"/>
  <c r="Z956" i="9"/>
  <c r="AA956" i="9"/>
  <c r="AB956" i="9"/>
  <c r="AC956" i="9"/>
  <c r="AD956" i="9"/>
  <c r="AE956" i="9"/>
  <c r="AF956" i="9"/>
  <c r="AG956" i="9"/>
  <c r="AH956" i="9"/>
  <c r="AI956" i="9"/>
  <c r="AJ956" i="9"/>
  <c r="AK956" i="9"/>
  <c r="AL956" i="9"/>
  <c r="AM956" i="9"/>
  <c r="AN956" i="9"/>
  <c r="AO956" i="9"/>
  <c r="AP956" i="9"/>
  <c r="AQ956" i="9"/>
  <c r="AR956" i="9"/>
  <c r="AS956" i="9"/>
  <c r="AT956" i="9"/>
  <c r="AU956" i="9"/>
  <c r="AG954" i="9"/>
  <c r="AF198" i="10" s="1"/>
  <c r="AV954" i="9"/>
  <c r="AU198" i="10" s="1"/>
  <c r="AW954" i="9"/>
  <c r="AX954" i="9"/>
  <c r="O937" i="9"/>
  <c r="S937" i="9"/>
  <c r="S954" i="9" s="1"/>
  <c r="R198" i="10" s="1"/>
  <c r="T937" i="9"/>
  <c r="T954" i="9" s="1"/>
  <c r="S198" i="10" s="1"/>
  <c r="U937" i="9"/>
  <c r="U954" i="9" s="1"/>
  <c r="T198" i="10" s="1"/>
  <c r="V937" i="9"/>
  <c r="V954" i="9" s="1"/>
  <c r="U198" i="10" s="1"/>
  <c r="W937" i="9"/>
  <c r="W954" i="9" s="1"/>
  <c r="V198" i="10" s="1"/>
  <c r="X937" i="9"/>
  <c r="X954" i="9" s="1"/>
  <c r="W198" i="10" s="1"/>
  <c r="Y937" i="9"/>
  <c r="Y954" i="9" s="1"/>
  <c r="X198" i="10" s="1"/>
  <c r="Z937" i="9"/>
  <c r="Z954" i="9" s="1"/>
  <c r="Y198" i="10" s="1"/>
  <c r="AA937" i="9"/>
  <c r="AA954" i="9" s="1"/>
  <c r="Z198" i="10" s="1"/>
  <c r="AB937" i="9"/>
  <c r="AB954" i="9" s="1"/>
  <c r="AA198" i="10" s="1"/>
  <c r="AC937" i="9"/>
  <c r="AC954" i="9" s="1"/>
  <c r="AB198" i="10" s="1"/>
  <c r="AD937" i="9"/>
  <c r="AD954" i="9" s="1"/>
  <c r="AC198" i="10" s="1"/>
  <c r="AE937" i="9"/>
  <c r="AE954" i="9" s="1"/>
  <c r="AD198" i="10" s="1"/>
  <c r="AF937" i="9"/>
  <c r="AF954" i="9" s="1"/>
  <c r="AE198" i="10" s="1"/>
  <c r="AG937" i="9"/>
  <c r="AH937" i="9"/>
  <c r="AH954" i="9" s="1"/>
  <c r="AG198" i="10" s="1"/>
  <c r="AI937" i="9"/>
  <c r="AI954" i="9" s="1"/>
  <c r="AH198" i="10" s="1"/>
  <c r="AJ937" i="9"/>
  <c r="AJ954" i="9" s="1"/>
  <c r="AI198" i="10" s="1"/>
  <c r="AK937" i="9"/>
  <c r="AK954" i="9" s="1"/>
  <c r="AJ198" i="10" s="1"/>
  <c r="AL937" i="9"/>
  <c r="AL954" i="9" s="1"/>
  <c r="AK198" i="10" s="1"/>
  <c r="AM937" i="9"/>
  <c r="AM954" i="9" s="1"/>
  <c r="AL198" i="10" s="1"/>
  <c r="AN937" i="9"/>
  <c r="AN954" i="9" s="1"/>
  <c r="AM198" i="10" s="1"/>
  <c r="AO937" i="9"/>
  <c r="AO954" i="9" s="1"/>
  <c r="AN198" i="10" s="1"/>
  <c r="AP937" i="9"/>
  <c r="AP954" i="9" s="1"/>
  <c r="AO198" i="10" s="1"/>
  <c r="AQ937" i="9"/>
  <c r="AQ954" i="9" s="1"/>
  <c r="AP198" i="10" s="1"/>
  <c r="AR937" i="9"/>
  <c r="AR954" i="9" s="1"/>
  <c r="AQ198" i="10" s="1"/>
  <c r="AS937" i="9"/>
  <c r="AS954" i="9" s="1"/>
  <c r="AR198" i="10" s="1"/>
  <c r="AT937" i="9"/>
  <c r="AT954" i="9" s="1"/>
  <c r="AS198" i="10" s="1"/>
  <c r="AU937" i="9"/>
  <c r="AU954" i="9" s="1"/>
  <c r="AT198" i="10" s="1"/>
  <c r="AV935" i="9"/>
  <c r="AU197" i="10" s="1"/>
  <c r="AW935" i="9"/>
  <c r="AX935" i="9"/>
  <c r="O918" i="9"/>
  <c r="S918" i="9"/>
  <c r="S935" i="9" s="1"/>
  <c r="R197" i="10" s="1"/>
  <c r="T918" i="9"/>
  <c r="T935" i="9" s="1"/>
  <c r="S197" i="10" s="1"/>
  <c r="U918" i="9"/>
  <c r="U935" i="9" s="1"/>
  <c r="T197" i="10" s="1"/>
  <c r="V918" i="9"/>
  <c r="V935" i="9" s="1"/>
  <c r="U197" i="10" s="1"/>
  <c r="W918" i="9"/>
  <c r="W935" i="9" s="1"/>
  <c r="V197" i="10" s="1"/>
  <c r="X918" i="9"/>
  <c r="X935" i="9" s="1"/>
  <c r="W197" i="10" s="1"/>
  <c r="Y918" i="9"/>
  <c r="Y935" i="9" s="1"/>
  <c r="X197" i="10" s="1"/>
  <c r="Z918" i="9"/>
  <c r="Z935" i="9" s="1"/>
  <c r="Y197" i="10" s="1"/>
  <c r="AA918" i="9"/>
  <c r="AA935" i="9" s="1"/>
  <c r="Z197" i="10" s="1"/>
  <c r="AB918" i="9"/>
  <c r="AB935" i="9" s="1"/>
  <c r="AA197" i="10" s="1"/>
  <c r="AC918" i="9"/>
  <c r="AC935" i="9" s="1"/>
  <c r="AB197" i="10" s="1"/>
  <c r="AD918" i="9"/>
  <c r="AD935" i="9" s="1"/>
  <c r="AC197" i="10" s="1"/>
  <c r="AE918" i="9"/>
  <c r="AE935" i="9" s="1"/>
  <c r="AD197" i="10" s="1"/>
  <c r="AF918" i="9"/>
  <c r="AF935" i="9" s="1"/>
  <c r="AE197" i="10" s="1"/>
  <c r="AG918" i="9"/>
  <c r="AG935" i="9" s="1"/>
  <c r="AF197" i="10" s="1"/>
  <c r="AH918" i="9"/>
  <c r="AH935" i="9" s="1"/>
  <c r="AG197" i="10" s="1"/>
  <c r="AI918" i="9"/>
  <c r="AI935" i="9" s="1"/>
  <c r="AH197" i="10" s="1"/>
  <c r="AJ918" i="9"/>
  <c r="AJ935" i="9" s="1"/>
  <c r="AI197" i="10" s="1"/>
  <c r="AK918" i="9"/>
  <c r="AK935" i="9" s="1"/>
  <c r="AJ197" i="10" s="1"/>
  <c r="AL918" i="9"/>
  <c r="AL935" i="9" s="1"/>
  <c r="AK197" i="10" s="1"/>
  <c r="AM918" i="9"/>
  <c r="AM935" i="9" s="1"/>
  <c r="AL197" i="10" s="1"/>
  <c r="AN918" i="9"/>
  <c r="AN935" i="9" s="1"/>
  <c r="AM197" i="10" s="1"/>
  <c r="AO918" i="9"/>
  <c r="AO935" i="9" s="1"/>
  <c r="AN197" i="10" s="1"/>
  <c r="AP918" i="9"/>
  <c r="AP935" i="9" s="1"/>
  <c r="AO197" i="10" s="1"/>
  <c r="AQ918" i="9"/>
  <c r="AQ935" i="9" s="1"/>
  <c r="AP197" i="10" s="1"/>
  <c r="AR918" i="9"/>
  <c r="AR935" i="9" s="1"/>
  <c r="AQ197" i="10" s="1"/>
  <c r="AS918" i="9"/>
  <c r="AS935" i="9" s="1"/>
  <c r="AR197" i="10" s="1"/>
  <c r="AT918" i="9"/>
  <c r="AT935" i="9" s="1"/>
  <c r="AS197" i="10" s="1"/>
  <c r="AU918" i="9"/>
  <c r="AU935" i="9" s="1"/>
  <c r="AT197" i="10" s="1"/>
  <c r="AV916" i="9"/>
  <c r="AU196" i="10" s="1"/>
  <c r="AW916" i="9"/>
  <c r="AX916" i="9"/>
  <c r="O900" i="9"/>
  <c r="S900" i="9"/>
  <c r="T900" i="9"/>
  <c r="U900" i="9"/>
  <c r="V900" i="9"/>
  <c r="W900" i="9"/>
  <c r="X900" i="9"/>
  <c r="Y900" i="9"/>
  <c r="Z900" i="9"/>
  <c r="AA900" i="9"/>
  <c r="AB900" i="9"/>
  <c r="AC900" i="9"/>
  <c r="AD900" i="9"/>
  <c r="AE900" i="9"/>
  <c r="AF900" i="9"/>
  <c r="AG900" i="9"/>
  <c r="AH900" i="9"/>
  <c r="AI900" i="9"/>
  <c r="AJ900" i="9"/>
  <c r="AK900" i="9"/>
  <c r="AL900" i="9"/>
  <c r="AM900" i="9"/>
  <c r="AN900" i="9"/>
  <c r="AO900" i="9"/>
  <c r="AP900" i="9"/>
  <c r="AQ900" i="9"/>
  <c r="AR900" i="9"/>
  <c r="AS900" i="9"/>
  <c r="AT900" i="9"/>
  <c r="AU900" i="9"/>
  <c r="O899" i="9"/>
  <c r="S899" i="9"/>
  <c r="T899" i="9"/>
  <c r="U899" i="9"/>
  <c r="V899" i="9"/>
  <c r="W899" i="9"/>
  <c r="X899" i="9"/>
  <c r="Y899" i="9"/>
  <c r="Z899" i="9"/>
  <c r="AA899" i="9"/>
  <c r="AB899" i="9"/>
  <c r="AC899" i="9"/>
  <c r="AD899" i="9"/>
  <c r="AE899" i="9"/>
  <c r="AF899" i="9"/>
  <c r="AG899" i="9"/>
  <c r="AH899" i="9"/>
  <c r="AI899" i="9"/>
  <c r="AJ899" i="9"/>
  <c r="AK899" i="9"/>
  <c r="AL899" i="9"/>
  <c r="AM899" i="9"/>
  <c r="AN899" i="9"/>
  <c r="AO899" i="9"/>
  <c r="AP899" i="9"/>
  <c r="AQ899" i="9"/>
  <c r="AR899" i="9"/>
  <c r="AS899" i="9"/>
  <c r="AT899" i="9"/>
  <c r="AU899" i="9"/>
  <c r="AV897" i="9"/>
  <c r="AU188" i="10" s="1"/>
  <c r="AW897" i="9"/>
  <c r="AX897" i="9"/>
  <c r="O882" i="9"/>
  <c r="S882" i="9"/>
  <c r="T882" i="9"/>
  <c r="U882" i="9"/>
  <c r="V882" i="9"/>
  <c r="W882" i="9"/>
  <c r="X882" i="9"/>
  <c r="Y882" i="9"/>
  <c r="Z882" i="9"/>
  <c r="AA882" i="9"/>
  <c r="AB882" i="9"/>
  <c r="AC882" i="9"/>
  <c r="AD882" i="9"/>
  <c r="AE882" i="9"/>
  <c r="AF882" i="9"/>
  <c r="AG882" i="9"/>
  <c r="AH882" i="9"/>
  <c r="AI882" i="9"/>
  <c r="AJ882" i="9"/>
  <c r="AK882" i="9"/>
  <c r="AL882" i="9"/>
  <c r="AM882" i="9"/>
  <c r="AN882" i="9"/>
  <c r="AO882" i="9"/>
  <c r="AP882" i="9"/>
  <c r="AQ882" i="9"/>
  <c r="AR882" i="9"/>
  <c r="AS882" i="9"/>
  <c r="AT882" i="9"/>
  <c r="AU882" i="9"/>
  <c r="O881" i="9"/>
  <c r="S881" i="9"/>
  <c r="T881" i="9"/>
  <c r="U881" i="9"/>
  <c r="V881" i="9"/>
  <c r="W881" i="9"/>
  <c r="X881" i="9"/>
  <c r="Y881" i="9"/>
  <c r="Z881" i="9"/>
  <c r="AA881" i="9"/>
  <c r="AB881" i="9"/>
  <c r="AC881" i="9"/>
  <c r="AD881" i="9"/>
  <c r="AE881" i="9"/>
  <c r="AF881" i="9"/>
  <c r="AG881" i="9"/>
  <c r="AH881" i="9"/>
  <c r="AI881" i="9"/>
  <c r="AJ881" i="9"/>
  <c r="AK881" i="9"/>
  <c r="AL881" i="9"/>
  <c r="AM881" i="9"/>
  <c r="AN881" i="9"/>
  <c r="AO881" i="9"/>
  <c r="AP881" i="9"/>
  <c r="AQ881" i="9"/>
  <c r="AR881" i="9"/>
  <c r="AS881" i="9"/>
  <c r="AT881" i="9"/>
  <c r="AU881" i="9"/>
  <c r="O880" i="9"/>
  <c r="S880" i="9"/>
  <c r="T880" i="9"/>
  <c r="U880" i="9"/>
  <c r="V880" i="9"/>
  <c r="W880" i="9"/>
  <c r="X880" i="9"/>
  <c r="Y880" i="9"/>
  <c r="Z880" i="9"/>
  <c r="AA880" i="9"/>
  <c r="AB880" i="9"/>
  <c r="AC880" i="9"/>
  <c r="AD880" i="9"/>
  <c r="AE880" i="9"/>
  <c r="AF880" i="9"/>
  <c r="AG880" i="9"/>
  <c r="AH880" i="9"/>
  <c r="AI880" i="9"/>
  <c r="AJ880" i="9"/>
  <c r="AK880" i="9"/>
  <c r="AL880" i="9"/>
  <c r="AM880" i="9"/>
  <c r="AN880" i="9"/>
  <c r="AO880" i="9"/>
  <c r="AP880" i="9"/>
  <c r="AQ880" i="9"/>
  <c r="AR880" i="9"/>
  <c r="AS880" i="9"/>
  <c r="AT880" i="9"/>
  <c r="AU880" i="9"/>
  <c r="AV878" i="9"/>
  <c r="AU187" i="10" s="1"/>
  <c r="AW878" i="9"/>
  <c r="AX878" i="9"/>
  <c r="O862" i="9"/>
  <c r="S862" i="9"/>
  <c r="T862" i="9"/>
  <c r="U862" i="9"/>
  <c r="V862" i="9"/>
  <c r="W862" i="9"/>
  <c r="X862" i="9"/>
  <c r="Y862" i="9"/>
  <c r="Z862" i="9"/>
  <c r="AA862" i="9"/>
  <c r="AB862" i="9"/>
  <c r="AC862" i="9"/>
  <c r="AD862" i="9"/>
  <c r="AE862" i="9"/>
  <c r="AF862" i="9"/>
  <c r="AG862" i="9"/>
  <c r="AH862" i="9"/>
  <c r="AI862" i="9"/>
  <c r="AJ862" i="9"/>
  <c r="AK862" i="9"/>
  <c r="AL862" i="9"/>
  <c r="AM862" i="9"/>
  <c r="AN862" i="9"/>
  <c r="AO862" i="9"/>
  <c r="AP862" i="9"/>
  <c r="AQ862" i="9"/>
  <c r="AR862" i="9"/>
  <c r="AS862" i="9"/>
  <c r="AT862" i="9"/>
  <c r="AU862" i="9"/>
  <c r="O861" i="9"/>
  <c r="S861" i="9"/>
  <c r="T861" i="9"/>
  <c r="U861" i="9"/>
  <c r="V861" i="9"/>
  <c r="W861" i="9"/>
  <c r="X861" i="9"/>
  <c r="Y861" i="9"/>
  <c r="Z861" i="9"/>
  <c r="AA861" i="9"/>
  <c r="AB861" i="9"/>
  <c r="AC861" i="9"/>
  <c r="AD861" i="9"/>
  <c r="AE861" i="9"/>
  <c r="AF861" i="9"/>
  <c r="AG861" i="9"/>
  <c r="AH861" i="9"/>
  <c r="AI861" i="9"/>
  <c r="AJ861" i="9"/>
  <c r="AK861" i="9"/>
  <c r="AL861" i="9"/>
  <c r="AM861" i="9"/>
  <c r="AN861" i="9"/>
  <c r="AO861" i="9"/>
  <c r="AP861" i="9"/>
  <c r="AQ861" i="9"/>
  <c r="AR861" i="9"/>
  <c r="AS861" i="9"/>
  <c r="AT861" i="9"/>
  <c r="AU861" i="9"/>
  <c r="AV859" i="9"/>
  <c r="AU186" i="10" s="1"/>
  <c r="AW859" i="9"/>
  <c r="AX859" i="9"/>
  <c r="H847" i="9"/>
  <c r="J847" i="9"/>
  <c r="R847" i="9" s="1"/>
  <c r="O847" i="9"/>
  <c r="S847" i="9"/>
  <c r="T847" i="9"/>
  <c r="U847" i="9"/>
  <c r="V847" i="9"/>
  <c r="W847" i="9"/>
  <c r="X847" i="9"/>
  <c r="Y847" i="9"/>
  <c r="Z847" i="9"/>
  <c r="AA847" i="9"/>
  <c r="AB847" i="9"/>
  <c r="AC847" i="9"/>
  <c r="AD847" i="9"/>
  <c r="AE847" i="9"/>
  <c r="AF847" i="9"/>
  <c r="AG847" i="9"/>
  <c r="AH847" i="9"/>
  <c r="AI847" i="9"/>
  <c r="AJ847" i="9"/>
  <c r="AK847" i="9"/>
  <c r="AL847" i="9"/>
  <c r="AM847" i="9"/>
  <c r="AN847" i="9"/>
  <c r="AO847" i="9"/>
  <c r="AP847" i="9"/>
  <c r="AQ847" i="9"/>
  <c r="AR847" i="9"/>
  <c r="AS847" i="9"/>
  <c r="AT847" i="9"/>
  <c r="AU847" i="9"/>
  <c r="O846" i="9"/>
  <c r="S846" i="9"/>
  <c r="T846" i="9"/>
  <c r="U846" i="9"/>
  <c r="V846" i="9"/>
  <c r="W846" i="9"/>
  <c r="X846" i="9"/>
  <c r="Y846" i="9"/>
  <c r="Z846" i="9"/>
  <c r="AA846" i="9"/>
  <c r="AB846" i="9"/>
  <c r="AC846" i="9"/>
  <c r="AD846" i="9"/>
  <c r="AE846" i="9"/>
  <c r="AF846" i="9"/>
  <c r="AG846" i="9"/>
  <c r="AH846" i="9"/>
  <c r="AI846" i="9"/>
  <c r="AJ846" i="9"/>
  <c r="AK846" i="9"/>
  <c r="AL846" i="9"/>
  <c r="AM846" i="9"/>
  <c r="AN846" i="9"/>
  <c r="AO846" i="9"/>
  <c r="AP846" i="9"/>
  <c r="AQ846" i="9"/>
  <c r="AR846" i="9"/>
  <c r="AS846" i="9"/>
  <c r="AT846" i="9"/>
  <c r="AU846" i="9"/>
  <c r="O845" i="9"/>
  <c r="S845" i="9"/>
  <c r="T845" i="9"/>
  <c r="U845" i="9"/>
  <c r="V845" i="9"/>
  <c r="W845" i="9"/>
  <c r="X845" i="9"/>
  <c r="Y845" i="9"/>
  <c r="Z845" i="9"/>
  <c r="AA845" i="9"/>
  <c r="AB845" i="9"/>
  <c r="AC845" i="9"/>
  <c r="AD845" i="9"/>
  <c r="AE845" i="9"/>
  <c r="AF845" i="9"/>
  <c r="AG845" i="9"/>
  <c r="AH845" i="9"/>
  <c r="AI845" i="9"/>
  <c r="AJ845" i="9"/>
  <c r="AK845" i="9"/>
  <c r="AL845" i="9"/>
  <c r="AM845" i="9"/>
  <c r="AN845" i="9"/>
  <c r="AO845" i="9"/>
  <c r="AP845" i="9"/>
  <c r="AQ845" i="9"/>
  <c r="AR845" i="9"/>
  <c r="AS845" i="9"/>
  <c r="AT845" i="9"/>
  <c r="AU845" i="9"/>
  <c r="O844" i="9"/>
  <c r="S844" i="9"/>
  <c r="T844" i="9"/>
  <c r="U844" i="9"/>
  <c r="V844" i="9"/>
  <c r="W844" i="9"/>
  <c r="X844" i="9"/>
  <c r="Y844" i="9"/>
  <c r="Z844" i="9"/>
  <c r="AA844" i="9"/>
  <c r="AB844" i="9"/>
  <c r="AC844" i="9"/>
  <c r="AD844" i="9"/>
  <c r="AE844" i="9"/>
  <c r="AF844" i="9"/>
  <c r="AG844" i="9"/>
  <c r="AH844" i="9"/>
  <c r="AI844" i="9"/>
  <c r="AJ844" i="9"/>
  <c r="AK844" i="9"/>
  <c r="AL844" i="9"/>
  <c r="AM844" i="9"/>
  <c r="AN844" i="9"/>
  <c r="AO844" i="9"/>
  <c r="AP844" i="9"/>
  <c r="AQ844" i="9"/>
  <c r="AR844" i="9"/>
  <c r="AS844" i="9"/>
  <c r="AT844" i="9"/>
  <c r="AU844" i="9"/>
  <c r="H843" i="9"/>
  <c r="J843" i="9"/>
  <c r="R843" i="9" s="1"/>
  <c r="O843" i="9"/>
  <c r="S843" i="9"/>
  <c r="T843" i="9"/>
  <c r="U843" i="9"/>
  <c r="V843" i="9"/>
  <c r="W843" i="9"/>
  <c r="X843" i="9"/>
  <c r="Y843" i="9"/>
  <c r="Z843" i="9"/>
  <c r="AA843" i="9"/>
  <c r="AB843" i="9"/>
  <c r="AC843" i="9"/>
  <c r="AD843" i="9"/>
  <c r="AE843" i="9"/>
  <c r="AF843" i="9"/>
  <c r="AG843" i="9"/>
  <c r="AH843" i="9"/>
  <c r="AI843" i="9"/>
  <c r="AJ843" i="9"/>
  <c r="AK843" i="9"/>
  <c r="AL843" i="9"/>
  <c r="AM843" i="9"/>
  <c r="AN843" i="9"/>
  <c r="AO843" i="9"/>
  <c r="AP843" i="9"/>
  <c r="AQ843" i="9"/>
  <c r="AR843" i="9"/>
  <c r="AS843" i="9"/>
  <c r="AT843" i="9"/>
  <c r="AU843" i="9"/>
  <c r="O842" i="9"/>
  <c r="S842" i="9"/>
  <c r="T842" i="9"/>
  <c r="U842" i="9"/>
  <c r="V842" i="9"/>
  <c r="W842" i="9"/>
  <c r="X842" i="9"/>
  <c r="Y842" i="9"/>
  <c r="Z842" i="9"/>
  <c r="AA842" i="9"/>
  <c r="AB842" i="9"/>
  <c r="AC842" i="9"/>
  <c r="AD842" i="9"/>
  <c r="AE842" i="9"/>
  <c r="AF842" i="9"/>
  <c r="AG842" i="9"/>
  <c r="AH842" i="9"/>
  <c r="AI842" i="9"/>
  <c r="AJ842" i="9"/>
  <c r="AK842" i="9"/>
  <c r="AL842" i="9"/>
  <c r="AM842" i="9"/>
  <c r="AN842" i="9"/>
  <c r="AO842" i="9"/>
  <c r="AP842" i="9"/>
  <c r="AQ842" i="9"/>
  <c r="AR842" i="9"/>
  <c r="AS842" i="9"/>
  <c r="AT842" i="9"/>
  <c r="AU842" i="9"/>
  <c r="AV840" i="9"/>
  <c r="AU185" i="10" s="1"/>
  <c r="AW840" i="9"/>
  <c r="AX840" i="9"/>
  <c r="O825" i="9"/>
  <c r="S825" i="9"/>
  <c r="T825" i="9"/>
  <c r="U825" i="9"/>
  <c r="V825" i="9"/>
  <c r="W825" i="9"/>
  <c r="X825" i="9"/>
  <c r="Y825" i="9"/>
  <c r="Z825" i="9"/>
  <c r="AA825" i="9"/>
  <c r="AB825" i="9"/>
  <c r="AC825" i="9"/>
  <c r="AD825" i="9"/>
  <c r="AE825" i="9"/>
  <c r="AF825" i="9"/>
  <c r="AG825" i="9"/>
  <c r="AH825" i="9"/>
  <c r="AI825" i="9"/>
  <c r="AJ825" i="9"/>
  <c r="AK825" i="9"/>
  <c r="AL825" i="9"/>
  <c r="AM825" i="9"/>
  <c r="AN825" i="9"/>
  <c r="AO825" i="9"/>
  <c r="AP825" i="9"/>
  <c r="AQ825" i="9"/>
  <c r="AR825" i="9"/>
  <c r="AS825" i="9"/>
  <c r="AT825" i="9"/>
  <c r="AU825" i="9"/>
  <c r="O824" i="9"/>
  <c r="S824" i="9"/>
  <c r="T824" i="9"/>
  <c r="U824" i="9"/>
  <c r="V824" i="9"/>
  <c r="W824" i="9"/>
  <c r="X824" i="9"/>
  <c r="Y824" i="9"/>
  <c r="Z824" i="9"/>
  <c r="AA824" i="9"/>
  <c r="AB824" i="9"/>
  <c r="AC824" i="9"/>
  <c r="AD824" i="9"/>
  <c r="AE824" i="9"/>
  <c r="AF824" i="9"/>
  <c r="AG824" i="9"/>
  <c r="AH824" i="9"/>
  <c r="AI824" i="9"/>
  <c r="AJ824" i="9"/>
  <c r="AK824" i="9"/>
  <c r="AL824" i="9"/>
  <c r="AM824" i="9"/>
  <c r="AN824" i="9"/>
  <c r="AO824" i="9"/>
  <c r="AP824" i="9"/>
  <c r="AQ824" i="9"/>
  <c r="AR824" i="9"/>
  <c r="AS824" i="9"/>
  <c r="AT824" i="9"/>
  <c r="AU824" i="9"/>
  <c r="O823" i="9"/>
  <c r="S823" i="9"/>
  <c r="T823" i="9"/>
  <c r="U823" i="9"/>
  <c r="V823" i="9"/>
  <c r="W823" i="9"/>
  <c r="X823" i="9"/>
  <c r="Y823" i="9"/>
  <c r="Y840" i="9" s="1"/>
  <c r="X185" i="10" s="1"/>
  <c r="Z823" i="9"/>
  <c r="AA823" i="9"/>
  <c r="AB823" i="9"/>
  <c r="AC823" i="9"/>
  <c r="AD823" i="9"/>
  <c r="AE823" i="9"/>
  <c r="AF823" i="9"/>
  <c r="AG823" i="9"/>
  <c r="AH823" i="9"/>
  <c r="AI823" i="9"/>
  <c r="AJ823" i="9"/>
  <c r="AK823" i="9"/>
  <c r="AL823" i="9"/>
  <c r="AM823" i="9"/>
  <c r="AN823" i="9"/>
  <c r="AO823" i="9"/>
  <c r="AP823" i="9"/>
  <c r="AQ823" i="9"/>
  <c r="AR823" i="9"/>
  <c r="AS823" i="9"/>
  <c r="AT823" i="9"/>
  <c r="AU823" i="9"/>
  <c r="AV821" i="9"/>
  <c r="AU184" i="10" s="1"/>
  <c r="AW821" i="9"/>
  <c r="AX821" i="9"/>
  <c r="O817" i="9"/>
  <c r="S817" i="9"/>
  <c r="T817" i="9"/>
  <c r="U817" i="9"/>
  <c r="V817" i="9"/>
  <c r="W817" i="9"/>
  <c r="X817" i="9"/>
  <c r="Y817" i="9"/>
  <c r="Z817" i="9"/>
  <c r="AA817" i="9"/>
  <c r="AB817" i="9"/>
  <c r="AC817" i="9"/>
  <c r="AD817" i="9"/>
  <c r="AE817" i="9"/>
  <c r="AF817" i="9"/>
  <c r="AG817" i="9"/>
  <c r="AH817" i="9"/>
  <c r="AI817" i="9"/>
  <c r="AJ817" i="9"/>
  <c r="AK817" i="9"/>
  <c r="AL817" i="9"/>
  <c r="AM817" i="9"/>
  <c r="AN817" i="9"/>
  <c r="AO817" i="9"/>
  <c r="AP817" i="9"/>
  <c r="AQ817" i="9"/>
  <c r="AR817" i="9"/>
  <c r="AS817" i="9"/>
  <c r="AT817" i="9"/>
  <c r="AU817" i="9"/>
  <c r="H816" i="9"/>
  <c r="J816" i="9"/>
  <c r="R816" i="9" s="1"/>
  <c r="O816" i="9"/>
  <c r="S816" i="9"/>
  <c r="T816" i="9"/>
  <c r="U816" i="9"/>
  <c r="V816" i="9"/>
  <c r="W816" i="9"/>
  <c r="X816" i="9"/>
  <c r="Y816" i="9"/>
  <c r="Z816" i="9"/>
  <c r="AA816" i="9"/>
  <c r="AB816" i="9"/>
  <c r="AC816" i="9"/>
  <c r="AD816" i="9"/>
  <c r="AE816" i="9"/>
  <c r="AF816" i="9"/>
  <c r="AG816" i="9"/>
  <c r="AH816" i="9"/>
  <c r="AI816" i="9"/>
  <c r="AJ816" i="9"/>
  <c r="AK816" i="9"/>
  <c r="AL816" i="9"/>
  <c r="AM816" i="9"/>
  <c r="AN816" i="9"/>
  <c r="AO816" i="9"/>
  <c r="AP816" i="9"/>
  <c r="AQ816" i="9"/>
  <c r="AR816" i="9"/>
  <c r="AS816" i="9"/>
  <c r="AT816" i="9"/>
  <c r="AU816" i="9"/>
  <c r="O815" i="9"/>
  <c r="S815" i="9"/>
  <c r="T815" i="9"/>
  <c r="U815" i="9"/>
  <c r="V815" i="9"/>
  <c r="W815" i="9"/>
  <c r="X815" i="9"/>
  <c r="Y815" i="9"/>
  <c r="Z815" i="9"/>
  <c r="AA815" i="9"/>
  <c r="AB815" i="9"/>
  <c r="AC815" i="9"/>
  <c r="AD815" i="9"/>
  <c r="AE815" i="9"/>
  <c r="AF815" i="9"/>
  <c r="AG815" i="9"/>
  <c r="AH815" i="9"/>
  <c r="AI815" i="9"/>
  <c r="AJ815" i="9"/>
  <c r="AK815" i="9"/>
  <c r="AL815" i="9"/>
  <c r="AM815" i="9"/>
  <c r="AN815" i="9"/>
  <c r="AO815" i="9"/>
  <c r="AP815" i="9"/>
  <c r="AQ815" i="9"/>
  <c r="AR815" i="9"/>
  <c r="AS815" i="9"/>
  <c r="AT815" i="9"/>
  <c r="AU815" i="9"/>
  <c r="O814" i="9"/>
  <c r="S814" i="9"/>
  <c r="T814" i="9"/>
  <c r="U814" i="9"/>
  <c r="V814" i="9"/>
  <c r="W814" i="9"/>
  <c r="X814" i="9"/>
  <c r="Y814" i="9"/>
  <c r="Z814" i="9"/>
  <c r="AA814" i="9"/>
  <c r="AB814" i="9"/>
  <c r="AC814" i="9"/>
  <c r="AD814" i="9"/>
  <c r="AE814" i="9"/>
  <c r="AF814" i="9"/>
  <c r="AG814" i="9"/>
  <c r="AH814" i="9"/>
  <c r="AI814" i="9"/>
  <c r="AJ814" i="9"/>
  <c r="AK814" i="9"/>
  <c r="AL814" i="9"/>
  <c r="AM814" i="9"/>
  <c r="AN814" i="9"/>
  <c r="AO814" i="9"/>
  <c r="AP814" i="9"/>
  <c r="AQ814" i="9"/>
  <c r="AR814" i="9"/>
  <c r="AS814" i="9"/>
  <c r="AT814" i="9"/>
  <c r="AU814" i="9"/>
  <c r="H813" i="9"/>
  <c r="J813" i="9"/>
  <c r="R813" i="9" s="1"/>
  <c r="O813" i="9"/>
  <c r="S813" i="9"/>
  <c r="T813" i="9"/>
  <c r="U813" i="9"/>
  <c r="V813" i="9"/>
  <c r="W813" i="9"/>
  <c r="X813" i="9"/>
  <c r="Y813" i="9"/>
  <c r="Z813" i="9"/>
  <c r="AA813" i="9"/>
  <c r="AB813" i="9"/>
  <c r="AC813" i="9"/>
  <c r="AD813" i="9"/>
  <c r="AE813" i="9"/>
  <c r="AF813" i="9"/>
  <c r="AG813" i="9"/>
  <c r="AH813" i="9"/>
  <c r="AI813" i="9"/>
  <c r="AJ813" i="9"/>
  <c r="AK813" i="9"/>
  <c r="AL813" i="9"/>
  <c r="AM813" i="9"/>
  <c r="AN813" i="9"/>
  <c r="AO813" i="9"/>
  <c r="AP813" i="9"/>
  <c r="AQ813" i="9"/>
  <c r="AR813" i="9"/>
  <c r="AS813" i="9"/>
  <c r="AT813" i="9"/>
  <c r="AU813" i="9"/>
  <c r="H812" i="9"/>
  <c r="J812" i="9"/>
  <c r="R812" i="9" s="1"/>
  <c r="O812" i="9"/>
  <c r="S812" i="9"/>
  <c r="T812" i="9"/>
  <c r="U812" i="9"/>
  <c r="V812" i="9"/>
  <c r="W812" i="9"/>
  <c r="X812" i="9"/>
  <c r="Y812" i="9"/>
  <c r="Z812" i="9"/>
  <c r="AA812" i="9"/>
  <c r="AB812" i="9"/>
  <c r="AC812" i="9"/>
  <c r="AD812" i="9"/>
  <c r="AE812" i="9"/>
  <c r="AF812" i="9"/>
  <c r="AG812" i="9"/>
  <c r="AH812" i="9"/>
  <c r="AI812" i="9"/>
  <c r="AJ812" i="9"/>
  <c r="AK812" i="9"/>
  <c r="AL812" i="9"/>
  <c r="AM812" i="9"/>
  <c r="AN812" i="9"/>
  <c r="AO812" i="9"/>
  <c r="AP812" i="9"/>
  <c r="AQ812" i="9"/>
  <c r="AR812" i="9"/>
  <c r="AS812" i="9"/>
  <c r="AT812" i="9"/>
  <c r="AU812" i="9"/>
  <c r="H811" i="9"/>
  <c r="J811" i="9"/>
  <c r="R811" i="9" s="1"/>
  <c r="O811" i="9"/>
  <c r="S811" i="9"/>
  <c r="T811" i="9"/>
  <c r="U811" i="9"/>
  <c r="V811" i="9"/>
  <c r="W811" i="9"/>
  <c r="X811" i="9"/>
  <c r="Y811" i="9"/>
  <c r="Z811" i="9"/>
  <c r="AA811" i="9"/>
  <c r="AB811" i="9"/>
  <c r="AC811" i="9"/>
  <c r="AD811" i="9"/>
  <c r="AE811" i="9"/>
  <c r="AF811" i="9"/>
  <c r="AG811" i="9"/>
  <c r="AH811" i="9"/>
  <c r="AI811" i="9"/>
  <c r="AJ811" i="9"/>
  <c r="AK811" i="9"/>
  <c r="AL811" i="9"/>
  <c r="AM811" i="9"/>
  <c r="AN811" i="9"/>
  <c r="AO811" i="9"/>
  <c r="AP811" i="9"/>
  <c r="AQ811" i="9"/>
  <c r="AR811" i="9"/>
  <c r="AS811" i="9"/>
  <c r="AT811" i="9"/>
  <c r="AU811" i="9"/>
  <c r="O810" i="9"/>
  <c r="S810" i="9"/>
  <c r="T810" i="9"/>
  <c r="U810" i="9"/>
  <c r="V810" i="9"/>
  <c r="W810" i="9"/>
  <c r="X810" i="9"/>
  <c r="Y810" i="9"/>
  <c r="Z810" i="9"/>
  <c r="AA810" i="9"/>
  <c r="AB810" i="9"/>
  <c r="AC810" i="9"/>
  <c r="AD810" i="9"/>
  <c r="AE810" i="9"/>
  <c r="AF810" i="9"/>
  <c r="AG810" i="9"/>
  <c r="AH810" i="9"/>
  <c r="AI810" i="9"/>
  <c r="AJ810" i="9"/>
  <c r="AK810" i="9"/>
  <c r="AL810" i="9"/>
  <c r="AM810" i="9"/>
  <c r="AN810" i="9"/>
  <c r="AO810" i="9"/>
  <c r="AP810" i="9"/>
  <c r="AQ810" i="9"/>
  <c r="AR810" i="9"/>
  <c r="AS810" i="9"/>
  <c r="AT810" i="9"/>
  <c r="AU810" i="9"/>
  <c r="O809" i="9"/>
  <c r="S809" i="9"/>
  <c r="T809" i="9"/>
  <c r="U809" i="9"/>
  <c r="V809" i="9"/>
  <c r="W809" i="9"/>
  <c r="X809" i="9"/>
  <c r="Y809" i="9"/>
  <c r="Z809" i="9"/>
  <c r="AA809" i="9"/>
  <c r="AB809" i="9"/>
  <c r="AC809" i="9"/>
  <c r="AD809" i="9"/>
  <c r="AE809" i="9"/>
  <c r="AF809" i="9"/>
  <c r="AG809" i="9"/>
  <c r="AH809" i="9"/>
  <c r="AI809" i="9"/>
  <c r="AJ809" i="9"/>
  <c r="AK809" i="9"/>
  <c r="AL809" i="9"/>
  <c r="AM809" i="9"/>
  <c r="AN809" i="9"/>
  <c r="AO809" i="9"/>
  <c r="AP809" i="9"/>
  <c r="AQ809" i="9"/>
  <c r="AR809" i="9"/>
  <c r="AS809" i="9"/>
  <c r="AT809" i="9"/>
  <c r="AU809" i="9"/>
  <c r="O808" i="9"/>
  <c r="S808" i="9"/>
  <c r="T808" i="9"/>
  <c r="U808" i="9"/>
  <c r="V808" i="9"/>
  <c r="W808" i="9"/>
  <c r="X808" i="9"/>
  <c r="Y808" i="9"/>
  <c r="Z808" i="9"/>
  <c r="AA808" i="9"/>
  <c r="AB808" i="9"/>
  <c r="AC808" i="9"/>
  <c r="AD808" i="9"/>
  <c r="AE808" i="9"/>
  <c r="AF808" i="9"/>
  <c r="AG808" i="9"/>
  <c r="AH808" i="9"/>
  <c r="AI808" i="9"/>
  <c r="AJ808" i="9"/>
  <c r="AK808" i="9"/>
  <c r="AL808" i="9"/>
  <c r="AM808" i="9"/>
  <c r="AN808" i="9"/>
  <c r="AO808" i="9"/>
  <c r="AP808" i="9"/>
  <c r="AQ808" i="9"/>
  <c r="AR808" i="9"/>
  <c r="AS808" i="9"/>
  <c r="AT808" i="9"/>
  <c r="AU808" i="9"/>
  <c r="O807" i="9"/>
  <c r="S807" i="9"/>
  <c r="T807" i="9"/>
  <c r="U807" i="9"/>
  <c r="V807" i="9"/>
  <c r="W807" i="9"/>
  <c r="X807" i="9"/>
  <c r="Y807" i="9"/>
  <c r="Z807" i="9"/>
  <c r="AA807" i="9"/>
  <c r="AB807" i="9"/>
  <c r="AC807" i="9"/>
  <c r="AD807" i="9"/>
  <c r="AE807" i="9"/>
  <c r="AF807" i="9"/>
  <c r="AG807" i="9"/>
  <c r="AH807" i="9"/>
  <c r="AI807" i="9"/>
  <c r="AJ807" i="9"/>
  <c r="AK807" i="9"/>
  <c r="AL807" i="9"/>
  <c r="AM807" i="9"/>
  <c r="AN807" i="9"/>
  <c r="AO807" i="9"/>
  <c r="AP807" i="9"/>
  <c r="AQ807" i="9"/>
  <c r="AR807" i="9"/>
  <c r="AS807" i="9"/>
  <c r="AT807" i="9"/>
  <c r="AU807" i="9"/>
  <c r="H806" i="9"/>
  <c r="J806" i="9"/>
  <c r="R806" i="9" s="1"/>
  <c r="O806" i="9"/>
  <c r="S806" i="9"/>
  <c r="T806" i="9"/>
  <c r="U806" i="9"/>
  <c r="V806" i="9"/>
  <c r="W806" i="9"/>
  <c r="X806" i="9"/>
  <c r="Y806" i="9"/>
  <c r="Z806" i="9"/>
  <c r="AA806" i="9"/>
  <c r="AB806" i="9"/>
  <c r="AC806" i="9"/>
  <c r="AD806" i="9"/>
  <c r="AE806" i="9"/>
  <c r="AF806" i="9"/>
  <c r="AG806" i="9"/>
  <c r="AH806" i="9"/>
  <c r="AI806" i="9"/>
  <c r="AJ806" i="9"/>
  <c r="AK806" i="9"/>
  <c r="AL806" i="9"/>
  <c r="AM806" i="9"/>
  <c r="AN806" i="9"/>
  <c r="AO806" i="9"/>
  <c r="AP806" i="9"/>
  <c r="AQ806" i="9"/>
  <c r="AR806" i="9"/>
  <c r="AS806" i="9"/>
  <c r="AT806" i="9"/>
  <c r="AU806" i="9"/>
  <c r="H805" i="9"/>
  <c r="J805" i="9"/>
  <c r="R805" i="9" s="1"/>
  <c r="O805" i="9"/>
  <c r="S805" i="9"/>
  <c r="T805" i="9"/>
  <c r="U805" i="9"/>
  <c r="V805" i="9"/>
  <c r="W805" i="9"/>
  <c r="X805" i="9"/>
  <c r="Y805" i="9"/>
  <c r="Z805" i="9"/>
  <c r="AA805" i="9"/>
  <c r="AB805" i="9"/>
  <c r="AC805" i="9"/>
  <c r="AD805" i="9"/>
  <c r="AE805" i="9"/>
  <c r="AF805" i="9"/>
  <c r="AG805" i="9"/>
  <c r="AH805" i="9"/>
  <c r="AI805" i="9"/>
  <c r="AJ805" i="9"/>
  <c r="AK805" i="9"/>
  <c r="AL805" i="9"/>
  <c r="AM805" i="9"/>
  <c r="AN805" i="9"/>
  <c r="AO805" i="9"/>
  <c r="AP805" i="9"/>
  <c r="AQ805" i="9"/>
  <c r="AR805" i="9"/>
  <c r="AS805" i="9"/>
  <c r="AT805" i="9"/>
  <c r="AU805" i="9"/>
  <c r="O804" i="9"/>
  <c r="S804" i="9"/>
  <c r="T804" i="9"/>
  <c r="U804" i="9"/>
  <c r="V804" i="9"/>
  <c r="W804" i="9"/>
  <c r="X804" i="9"/>
  <c r="Y804" i="9"/>
  <c r="Z804" i="9"/>
  <c r="AA804" i="9"/>
  <c r="AB804" i="9"/>
  <c r="AC804" i="9"/>
  <c r="AD804" i="9"/>
  <c r="AE804" i="9"/>
  <c r="AF804" i="9"/>
  <c r="AG804" i="9"/>
  <c r="AH804" i="9"/>
  <c r="AI804" i="9"/>
  <c r="AJ804" i="9"/>
  <c r="AK804" i="9"/>
  <c r="AL804" i="9"/>
  <c r="AM804" i="9"/>
  <c r="AN804" i="9"/>
  <c r="AO804" i="9"/>
  <c r="AP804" i="9"/>
  <c r="AQ804" i="9"/>
  <c r="AR804" i="9"/>
  <c r="AS804" i="9"/>
  <c r="AT804" i="9"/>
  <c r="AU804" i="9"/>
  <c r="AV802" i="9"/>
  <c r="AU183" i="10" s="1"/>
  <c r="AW802" i="9"/>
  <c r="AX802" i="9"/>
  <c r="H796" i="9"/>
  <c r="J796" i="9"/>
  <c r="H793" i="9"/>
  <c r="J793" i="9"/>
  <c r="O786" i="9"/>
  <c r="S786" i="9"/>
  <c r="T786" i="9"/>
  <c r="U786" i="9"/>
  <c r="V786" i="9"/>
  <c r="W786" i="9"/>
  <c r="X786" i="9"/>
  <c r="Y786" i="9"/>
  <c r="Z786" i="9"/>
  <c r="AA786" i="9"/>
  <c r="AB786" i="9"/>
  <c r="AC786" i="9"/>
  <c r="AD786" i="9"/>
  <c r="AE786" i="9"/>
  <c r="AF786" i="9"/>
  <c r="AG786" i="9"/>
  <c r="AH786" i="9"/>
  <c r="AI786" i="9"/>
  <c r="AJ786" i="9"/>
  <c r="AK786" i="9"/>
  <c r="AL786" i="9"/>
  <c r="AM786" i="9"/>
  <c r="AN786" i="9"/>
  <c r="AO786" i="9"/>
  <c r="AP786" i="9"/>
  <c r="AQ786" i="9"/>
  <c r="AR786" i="9"/>
  <c r="AS786" i="9"/>
  <c r="AT786" i="9"/>
  <c r="AU786" i="9"/>
  <c r="O785" i="9"/>
  <c r="S785" i="9"/>
  <c r="T785" i="9"/>
  <c r="U785" i="9"/>
  <c r="V785" i="9"/>
  <c r="W785" i="9"/>
  <c r="X785" i="9"/>
  <c r="Y785" i="9"/>
  <c r="Z785" i="9"/>
  <c r="AA785" i="9"/>
  <c r="AB785" i="9"/>
  <c r="AC785" i="9"/>
  <c r="AD785" i="9"/>
  <c r="AE785" i="9"/>
  <c r="AF785" i="9"/>
  <c r="AG785" i="9"/>
  <c r="AH785" i="9"/>
  <c r="AI785" i="9"/>
  <c r="AJ785" i="9"/>
  <c r="AK785" i="9"/>
  <c r="AL785" i="9"/>
  <c r="AM785" i="9"/>
  <c r="AN785" i="9"/>
  <c r="AO785" i="9"/>
  <c r="AP785" i="9"/>
  <c r="AQ785" i="9"/>
  <c r="AR785" i="9"/>
  <c r="AS785" i="9"/>
  <c r="AT785" i="9"/>
  <c r="AU785" i="9"/>
  <c r="AV783" i="9"/>
  <c r="AU182" i="10" s="1"/>
  <c r="AW783" i="9"/>
  <c r="AX783" i="9"/>
  <c r="J771" i="9"/>
  <c r="R771" i="9" s="1"/>
  <c r="O771" i="9"/>
  <c r="S771" i="9"/>
  <c r="T771" i="9"/>
  <c r="U771" i="9"/>
  <c r="V771" i="9"/>
  <c r="W771" i="9"/>
  <c r="X771" i="9"/>
  <c r="Y771" i="9"/>
  <c r="Z771" i="9"/>
  <c r="AA771" i="9"/>
  <c r="AB771" i="9"/>
  <c r="AC771" i="9"/>
  <c r="AD771" i="9"/>
  <c r="AE771" i="9"/>
  <c r="AF771" i="9"/>
  <c r="AG771" i="9"/>
  <c r="AH771" i="9"/>
  <c r="AI771" i="9"/>
  <c r="AJ771" i="9"/>
  <c r="AK771" i="9"/>
  <c r="AL771" i="9"/>
  <c r="AM771" i="9"/>
  <c r="AN771" i="9"/>
  <c r="AO771" i="9"/>
  <c r="AP771" i="9"/>
  <c r="AQ771" i="9"/>
  <c r="AR771" i="9"/>
  <c r="AS771" i="9"/>
  <c r="AT771" i="9"/>
  <c r="AU771" i="9"/>
  <c r="O770" i="9"/>
  <c r="S770" i="9"/>
  <c r="T770" i="9"/>
  <c r="U770" i="9"/>
  <c r="V770" i="9"/>
  <c r="W770" i="9"/>
  <c r="X770" i="9"/>
  <c r="Y770" i="9"/>
  <c r="Z770" i="9"/>
  <c r="AA770" i="9"/>
  <c r="AB770" i="9"/>
  <c r="AC770" i="9"/>
  <c r="AD770" i="9"/>
  <c r="AE770" i="9"/>
  <c r="AF770" i="9"/>
  <c r="AG770" i="9"/>
  <c r="AH770" i="9"/>
  <c r="AI770" i="9"/>
  <c r="AJ770" i="9"/>
  <c r="AK770" i="9"/>
  <c r="AL770" i="9"/>
  <c r="AM770" i="9"/>
  <c r="AN770" i="9"/>
  <c r="AO770" i="9"/>
  <c r="AP770" i="9"/>
  <c r="AQ770" i="9"/>
  <c r="AR770" i="9"/>
  <c r="AS770" i="9"/>
  <c r="AT770" i="9"/>
  <c r="AU770" i="9"/>
  <c r="O769" i="9"/>
  <c r="S769" i="9"/>
  <c r="T769" i="9"/>
  <c r="U769" i="9"/>
  <c r="V769" i="9"/>
  <c r="W769" i="9"/>
  <c r="X769" i="9"/>
  <c r="Y769" i="9"/>
  <c r="Z769" i="9"/>
  <c r="AA769" i="9"/>
  <c r="AB769" i="9"/>
  <c r="AC769" i="9"/>
  <c r="AD769" i="9"/>
  <c r="AE769" i="9"/>
  <c r="AF769" i="9"/>
  <c r="AG769" i="9"/>
  <c r="AH769" i="9"/>
  <c r="AI769" i="9"/>
  <c r="AJ769" i="9"/>
  <c r="AK769" i="9"/>
  <c r="AL769" i="9"/>
  <c r="AM769" i="9"/>
  <c r="AN769" i="9"/>
  <c r="AO769" i="9"/>
  <c r="AP769" i="9"/>
  <c r="AQ769" i="9"/>
  <c r="AR769" i="9"/>
  <c r="AS769" i="9"/>
  <c r="AT769" i="9"/>
  <c r="AU769" i="9"/>
  <c r="O768" i="9"/>
  <c r="S768" i="9"/>
  <c r="T768" i="9"/>
  <c r="U768" i="9"/>
  <c r="V768" i="9"/>
  <c r="W768" i="9"/>
  <c r="X768" i="9"/>
  <c r="Y768" i="9"/>
  <c r="Z768" i="9"/>
  <c r="AA768" i="9"/>
  <c r="AB768" i="9"/>
  <c r="AC768" i="9"/>
  <c r="AD768" i="9"/>
  <c r="AE768" i="9"/>
  <c r="AF768" i="9"/>
  <c r="AG768" i="9"/>
  <c r="AH768" i="9"/>
  <c r="AI768" i="9"/>
  <c r="AJ768" i="9"/>
  <c r="AK768" i="9"/>
  <c r="AL768" i="9"/>
  <c r="AM768" i="9"/>
  <c r="AN768" i="9"/>
  <c r="AO768" i="9"/>
  <c r="AP768" i="9"/>
  <c r="AQ768" i="9"/>
  <c r="AR768" i="9"/>
  <c r="AS768" i="9"/>
  <c r="AT768" i="9"/>
  <c r="AU768" i="9"/>
  <c r="O767" i="9"/>
  <c r="S767" i="9"/>
  <c r="T767" i="9"/>
  <c r="U767" i="9"/>
  <c r="V767" i="9"/>
  <c r="W767" i="9"/>
  <c r="X767" i="9"/>
  <c r="Y767" i="9"/>
  <c r="Z767" i="9"/>
  <c r="AA767" i="9"/>
  <c r="AB767" i="9"/>
  <c r="AC767" i="9"/>
  <c r="AD767" i="9"/>
  <c r="AE767" i="9"/>
  <c r="AF767" i="9"/>
  <c r="AG767" i="9"/>
  <c r="AH767" i="9"/>
  <c r="AI767" i="9"/>
  <c r="AJ767" i="9"/>
  <c r="AK767" i="9"/>
  <c r="AL767" i="9"/>
  <c r="AM767" i="9"/>
  <c r="AN767" i="9"/>
  <c r="AO767" i="9"/>
  <c r="AP767" i="9"/>
  <c r="AQ767" i="9"/>
  <c r="AR767" i="9"/>
  <c r="AS767" i="9"/>
  <c r="AT767" i="9"/>
  <c r="AU767" i="9"/>
  <c r="O766" i="9"/>
  <c r="S766" i="9"/>
  <c r="T766" i="9"/>
  <c r="U766" i="9"/>
  <c r="V766" i="9"/>
  <c r="W766" i="9"/>
  <c r="X766" i="9"/>
  <c r="Y766" i="9"/>
  <c r="Z766" i="9"/>
  <c r="AA766" i="9"/>
  <c r="AB766" i="9"/>
  <c r="AC766" i="9"/>
  <c r="AD766" i="9"/>
  <c r="AE766" i="9"/>
  <c r="AF766" i="9"/>
  <c r="AG766" i="9"/>
  <c r="AH766" i="9"/>
  <c r="AI766" i="9"/>
  <c r="AJ766" i="9"/>
  <c r="AK766" i="9"/>
  <c r="AL766" i="9"/>
  <c r="AL783" i="9" s="1"/>
  <c r="AK182" i="10" s="1"/>
  <c r="AM766" i="9"/>
  <c r="AN766" i="9"/>
  <c r="AO766" i="9"/>
  <c r="AP766" i="9"/>
  <c r="AQ766" i="9"/>
  <c r="AR766" i="9"/>
  <c r="AS766" i="9"/>
  <c r="AT766" i="9"/>
  <c r="AU766" i="9"/>
  <c r="AV764" i="9"/>
  <c r="AU181" i="10" s="1"/>
  <c r="AW764" i="9"/>
  <c r="AX764" i="9"/>
  <c r="O750" i="9"/>
  <c r="S750" i="9"/>
  <c r="T750" i="9"/>
  <c r="U750" i="9"/>
  <c r="V750" i="9"/>
  <c r="W750" i="9"/>
  <c r="X750" i="9"/>
  <c r="Y750" i="9"/>
  <c r="Z750" i="9"/>
  <c r="AA750" i="9"/>
  <c r="AB750" i="9"/>
  <c r="AC750" i="9"/>
  <c r="AD750" i="9"/>
  <c r="AE750" i="9"/>
  <c r="AF750" i="9"/>
  <c r="AG750" i="9"/>
  <c r="AH750" i="9"/>
  <c r="AI750" i="9"/>
  <c r="AJ750" i="9"/>
  <c r="AK750" i="9"/>
  <c r="AL750" i="9"/>
  <c r="AM750" i="9"/>
  <c r="AN750" i="9"/>
  <c r="AO750" i="9"/>
  <c r="AP750" i="9"/>
  <c r="AQ750" i="9"/>
  <c r="AR750" i="9"/>
  <c r="AS750" i="9"/>
  <c r="AT750" i="9"/>
  <c r="AU750" i="9"/>
  <c r="H749" i="9"/>
  <c r="J749" i="9"/>
  <c r="R749" i="9" s="1"/>
  <c r="O749" i="9"/>
  <c r="S749" i="9"/>
  <c r="T749" i="9"/>
  <c r="U749" i="9"/>
  <c r="V749" i="9"/>
  <c r="W749" i="9"/>
  <c r="X749" i="9"/>
  <c r="Y749" i="9"/>
  <c r="Z749" i="9"/>
  <c r="AA749" i="9"/>
  <c r="AB749" i="9"/>
  <c r="AC749" i="9"/>
  <c r="AD749" i="9"/>
  <c r="AE749" i="9"/>
  <c r="AF749" i="9"/>
  <c r="AG749" i="9"/>
  <c r="AH749" i="9"/>
  <c r="AI749" i="9"/>
  <c r="AJ749" i="9"/>
  <c r="AK749" i="9"/>
  <c r="AL749" i="9"/>
  <c r="AM749" i="9"/>
  <c r="AN749" i="9"/>
  <c r="AO749" i="9"/>
  <c r="AP749" i="9"/>
  <c r="AQ749" i="9"/>
  <c r="AR749" i="9"/>
  <c r="AS749" i="9"/>
  <c r="AT749" i="9"/>
  <c r="AU749" i="9"/>
  <c r="H748" i="9"/>
  <c r="J748" i="9"/>
  <c r="R748" i="9" s="1"/>
  <c r="O748" i="9"/>
  <c r="S748" i="9"/>
  <c r="T748" i="9"/>
  <c r="U748" i="9"/>
  <c r="V748" i="9"/>
  <c r="W748" i="9"/>
  <c r="X748" i="9"/>
  <c r="Y748" i="9"/>
  <c r="Z748" i="9"/>
  <c r="AA748" i="9"/>
  <c r="AB748" i="9"/>
  <c r="AC748" i="9"/>
  <c r="AD748" i="9"/>
  <c r="AE748" i="9"/>
  <c r="AF748" i="9"/>
  <c r="AG748" i="9"/>
  <c r="AH748" i="9"/>
  <c r="AI748" i="9"/>
  <c r="AJ748" i="9"/>
  <c r="AK748" i="9"/>
  <c r="AL748" i="9"/>
  <c r="AM748" i="9"/>
  <c r="AN748" i="9"/>
  <c r="AO748" i="9"/>
  <c r="AP748" i="9"/>
  <c r="AQ748" i="9"/>
  <c r="AR748" i="9"/>
  <c r="AS748" i="9"/>
  <c r="AT748" i="9"/>
  <c r="AU748" i="9"/>
  <c r="O747" i="9"/>
  <c r="S747" i="9"/>
  <c r="T747" i="9"/>
  <c r="U747" i="9"/>
  <c r="V747" i="9"/>
  <c r="W747" i="9"/>
  <c r="X747" i="9"/>
  <c r="Y747" i="9"/>
  <c r="Z747" i="9"/>
  <c r="AA747" i="9"/>
  <c r="AB747" i="9"/>
  <c r="AC747" i="9"/>
  <c r="AD747" i="9"/>
  <c r="AE747" i="9"/>
  <c r="AF747" i="9"/>
  <c r="AG747" i="9"/>
  <c r="AH747" i="9"/>
  <c r="AI747" i="9"/>
  <c r="AJ747" i="9"/>
  <c r="AK747" i="9"/>
  <c r="AL747" i="9"/>
  <c r="AM747" i="9"/>
  <c r="AN747" i="9"/>
  <c r="AO747" i="9"/>
  <c r="AP747" i="9"/>
  <c r="AQ747" i="9"/>
  <c r="AR747" i="9"/>
  <c r="AS747" i="9"/>
  <c r="AT747" i="9"/>
  <c r="AU747" i="9"/>
  <c r="AV745" i="9"/>
  <c r="AU180" i="10" s="1"/>
  <c r="AW745" i="9"/>
  <c r="AX745" i="9"/>
  <c r="O729" i="9"/>
  <c r="S729" i="9"/>
  <c r="T729" i="9"/>
  <c r="U729" i="9"/>
  <c r="V729" i="9"/>
  <c r="W729" i="9"/>
  <c r="X729" i="9"/>
  <c r="Y729" i="9"/>
  <c r="Z729" i="9"/>
  <c r="AA729" i="9"/>
  <c r="AB729" i="9"/>
  <c r="AC729" i="9"/>
  <c r="AD729" i="9"/>
  <c r="AE729" i="9"/>
  <c r="AF729" i="9"/>
  <c r="AG729" i="9"/>
  <c r="AH729" i="9"/>
  <c r="AI729" i="9"/>
  <c r="AJ729" i="9"/>
  <c r="AK729" i="9"/>
  <c r="AL729" i="9"/>
  <c r="AM729" i="9"/>
  <c r="AN729" i="9"/>
  <c r="AO729" i="9"/>
  <c r="AP729" i="9"/>
  <c r="AQ729" i="9"/>
  <c r="AR729" i="9"/>
  <c r="AS729" i="9"/>
  <c r="AT729" i="9"/>
  <c r="AU729" i="9"/>
  <c r="O728" i="9"/>
  <c r="S728" i="9"/>
  <c r="T728" i="9"/>
  <c r="U728" i="9"/>
  <c r="V728" i="9"/>
  <c r="W728" i="9"/>
  <c r="X728" i="9"/>
  <c r="Y728" i="9"/>
  <c r="Z728" i="9"/>
  <c r="AA728" i="9"/>
  <c r="AB728" i="9"/>
  <c r="AC728" i="9"/>
  <c r="AD728" i="9"/>
  <c r="AE728" i="9"/>
  <c r="AF728" i="9"/>
  <c r="AG728" i="9"/>
  <c r="AH728" i="9"/>
  <c r="AI728" i="9"/>
  <c r="AJ728" i="9"/>
  <c r="AK728" i="9"/>
  <c r="AL728" i="9"/>
  <c r="AM728" i="9"/>
  <c r="AN728" i="9"/>
  <c r="AO728" i="9"/>
  <c r="AP728" i="9"/>
  <c r="AQ728" i="9"/>
  <c r="AR728" i="9"/>
  <c r="AS728" i="9"/>
  <c r="AT728" i="9"/>
  <c r="AU728" i="9"/>
  <c r="AV726" i="9"/>
  <c r="AU179" i="10" s="1"/>
  <c r="AW726" i="9"/>
  <c r="AX726" i="9"/>
  <c r="O710" i="9"/>
  <c r="S710" i="9"/>
  <c r="T710" i="9"/>
  <c r="U710" i="9"/>
  <c r="V710" i="9"/>
  <c r="W710" i="9"/>
  <c r="X710" i="9"/>
  <c r="Y710" i="9"/>
  <c r="Z710" i="9"/>
  <c r="AA710" i="9"/>
  <c r="AB710" i="9"/>
  <c r="AC710" i="9"/>
  <c r="AD710" i="9"/>
  <c r="AE710" i="9"/>
  <c r="AF710" i="9"/>
  <c r="AG710" i="9"/>
  <c r="AH710" i="9"/>
  <c r="AI710" i="9"/>
  <c r="AJ710" i="9"/>
  <c r="AK710" i="9"/>
  <c r="AL710" i="9"/>
  <c r="AM710" i="9"/>
  <c r="AN710" i="9"/>
  <c r="AO710" i="9"/>
  <c r="AP710" i="9"/>
  <c r="AQ710" i="9"/>
  <c r="AR710" i="9"/>
  <c r="AS710" i="9"/>
  <c r="AT710" i="9"/>
  <c r="AU710" i="9"/>
  <c r="O709" i="9"/>
  <c r="S709" i="9"/>
  <c r="T709" i="9"/>
  <c r="U709" i="9"/>
  <c r="V709" i="9"/>
  <c r="W709" i="9"/>
  <c r="X709" i="9"/>
  <c r="Y709" i="9"/>
  <c r="Z709" i="9"/>
  <c r="AA709" i="9"/>
  <c r="AB709" i="9"/>
  <c r="AC709" i="9"/>
  <c r="AD709" i="9"/>
  <c r="AE709" i="9"/>
  <c r="AF709" i="9"/>
  <c r="AG709" i="9"/>
  <c r="AH709" i="9"/>
  <c r="AI709" i="9"/>
  <c r="AJ709" i="9"/>
  <c r="AK709" i="9"/>
  <c r="AL709" i="9"/>
  <c r="AM709" i="9"/>
  <c r="AN709" i="9"/>
  <c r="AO709" i="9"/>
  <c r="AP709" i="9"/>
  <c r="AQ709" i="9"/>
  <c r="AR709" i="9"/>
  <c r="AS709" i="9"/>
  <c r="AT709" i="9"/>
  <c r="AU709" i="9"/>
  <c r="AV707" i="9"/>
  <c r="AU178" i="10" s="1"/>
  <c r="AW707" i="9"/>
  <c r="AX707" i="9"/>
  <c r="O702" i="9"/>
  <c r="S702" i="9"/>
  <c r="T702" i="9"/>
  <c r="U702" i="9"/>
  <c r="V702" i="9"/>
  <c r="W702" i="9"/>
  <c r="X702" i="9"/>
  <c r="Y702" i="9"/>
  <c r="Z702" i="9"/>
  <c r="AA702" i="9"/>
  <c r="AB702" i="9"/>
  <c r="AC702" i="9"/>
  <c r="AD702" i="9"/>
  <c r="AE702" i="9"/>
  <c r="AF702" i="9"/>
  <c r="AG702" i="9"/>
  <c r="AH702" i="9"/>
  <c r="AI702" i="9"/>
  <c r="AJ702" i="9"/>
  <c r="AK702" i="9"/>
  <c r="AL702" i="9"/>
  <c r="AM702" i="9"/>
  <c r="AN702" i="9"/>
  <c r="AO702" i="9"/>
  <c r="AP702" i="9"/>
  <c r="AQ702" i="9"/>
  <c r="AR702" i="9"/>
  <c r="AS702" i="9"/>
  <c r="AT702" i="9"/>
  <c r="AU702" i="9"/>
  <c r="O701" i="9"/>
  <c r="S701" i="9"/>
  <c r="T701" i="9"/>
  <c r="U701" i="9"/>
  <c r="V701" i="9"/>
  <c r="W701" i="9"/>
  <c r="X701" i="9"/>
  <c r="Y701" i="9"/>
  <c r="Z701" i="9"/>
  <c r="AA701" i="9"/>
  <c r="AB701" i="9"/>
  <c r="AC701" i="9"/>
  <c r="AD701" i="9"/>
  <c r="AE701" i="9"/>
  <c r="AF701" i="9"/>
  <c r="AG701" i="9"/>
  <c r="AH701" i="9"/>
  <c r="AI701" i="9"/>
  <c r="AJ701" i="9"/>
  <c r="AK701" i="9"/>
  <c r="AL701" i="9"/>
  <c r="AM701" i="9"/>
  <c r="AN701" i="9"/>
  <c r="AO701" i="9"/>
  <c r="AP701" i="9"/>
  <c r="AQ701" i="9"/>
  <c r="AR701" i="9"/>
  <c r="AS701" i="9"/>
  <c r="AT701" i="9"/>
  <c r="AU701" i="9"/>
  <c r="O700" i="9"/>
  <c r="S700" i="9"/>
  <c r="T700" i="9"/>
  <c r="U700" i="9"/>
  <c r="V700" i="9"/>
  <c r="W700" i="9"/>
  <c r="X700" i="9"/>
  <c r="Y700" i="9"/>
  <c r="Z700" i="9"/>
  <c r="AA700" i="9"/>
  <c r="AB700" i="9"/>
  <c r="AC700" i="9"/>
  <c r="AD700" i="9"/>
  <c r="AE700" i="9"/>
  <c r="AF700" i="9"/>
  <c r="AG700" i="9"/>
  <c r="AH700" i="9"/>
  <c r="AI700" i="9"/>
  <c r="AJ700" i="9"/>
  <c r="AK700" i="9"/>
  <c r="AL700" i="9"/>
  <c r="AM700" i="9"/>
  <c r="AN700" i="9"/>
  <c r="AO700" i="9"/>
  <c r="AP700" i="9"/>
  <c r="AQ700" i="9"/>
  <c r="AR700" i="9"/>
  <c r="AS700" i="9"/>
  <c r="AT700" i="9"/>
  <c r="AU700" i="9"/>
  <c r="O699" i="9"/>
  <c r="S699" i="9"/>
  <c r="T699" i="9"/>
  <c r="U699" i="9"/>
  <c r="V699" i="9"/>
  <c r="W699" i="9"/>
  <c r="X699" i="9"/>
  <c r="Y699" i="9"/>
  <c r="Z699" i="9"/>
  <c r="AA699" i="9"/>
  <c r="AB699" i="9"/>
  <c r="AC699" i="9"/>
  <c r="AD699" i="9"/>
  <c r="AE699" i="9"/>
  <c r="AF699" i="9"/>
  <c r="AG699" i="9"/>
  <c r="AH699" i="9"/>
  <c r="AI699" i="9"/>
  <c r="AJ699" i="9"/>
  <c r="AK699" i="9"/>
  <c r="AL699" i="9"/>
  <c r="AM699" i="9"/>
  <c r="AN699" i="9"/>
  <c r="AO699" i="9"/>
  <c r="AP699" i="9"/>
  <c r="AQ699" i="9"/>
  <c r="AR699" i="9"/>
  <c r="AS699" i="9"/>
  <c r="AT699" i="9"/>
  <c r="AU699" i="9"/>
  <c r="O698" i="9"/>
  <c r="S698" i="9"/>
  <c r="T698" i="9"/>
  <c r="U698" i="9"/>
  <c r="V698" i="9"/>
  <c r="W698" i="9"/>
  <c r="X698" i="9"/>
  <c r="Y698" i="9"/>
  <c r="Z698" i="9"/>
  <c r="AA698" i="9"/>
  <c r="AB698" i="9"/>
  <c r="AC698" i="9"/>
  <c r="AD698" i="9"/>
  <c r="AE698" i="9"/>
  <c r="AF698" i="9"/>
  <c r="AG698" i="9"/>
  <c r="AH698" i="9"/>
  <c r="AI698" i="9"/>
  <c r="AJ698" i="9"/>
  <c r="AK698" i="9"/>
  <c r="AL698" i="9"/>
  <c r="AM698" i="9"/>
  <c r="AN698" i="9"/>
  <c r="AO698" i="9"/>
  <c r="AP698" i="9"/>
  <c r="AQ698" i="9"/>
  <c r="AR698" i="9"/>
  <c r="AS698" i="9"/>
  <c r="AT698" i="9"/>
  <c r="AU698" i="9"/>
  <c r="H697" i="9"/>
  <c r="J697" i="9"/>
  <c r="R697" i="9" s="1"/>
  <c r="O697" i="9"/>
  <c r="S697" i="9"/>
  <c r="T697" i="9"/>
  <c r="U697" i="9"/>
  <c r="V697" i="9"/>
  <c r="W697" i="9"/>
  <c r="X697" i="9"/>
  <c r="Y697" i="9"/>
  <c r="Z697" i="9"/>
  <c r="AA697" i="9"/>
  <c r="AB697" i="9"/>
  <c r="AC697" i="9"/>
  <c r="AD697" i="9"/>
  <c r="AE697" i="9"/>
  <c r="AF697" i="9"/>
  <c r="AG697" i="9"/>
  <c r="AH697" i="9"/>
  <c r="AI697" i="9"/>
  <c r="AJ697" i="9"/>
  <c r="AK697" i="9"/>
  <c r="AL697" i="9"/>
  <c r="AM697" i="9"/>
  <c r="AN697" i="9"/>
  <c r="AO697" i="9"/>
  <c r="AP697" i="9"/>
  <c r="AQ697" i="9"/>
  <c r="AR697" i="9"/>
  <c r="AS697" i="9"/>
  <c r="AT697" i="9"/>
  <c r="AU697" i="9"/>
  <c r="O696" i="9"/>
  <c r="S696" i="9"/>
  <c r="T696" i="9"/>
  <c r="U696" i="9"/>
  <c r="V696" i="9"/>
  <c r="W696" i="9"/>
  <c r="X696" i="9"/>
  <c r="Y696" i="9"/>
  <c r="Z696" i="9"/>
  <c r="AA696" i="9"/>
  <c r="AB696" i="9"/>
  <c r="AC696" i="9"/>
  <c r="AD696" i="9"/>
  <c r="AE696" i="9"/>
  <c r="AF696" i="9"/>
  <c r="AG696" i="9"/>
  <c r="AH696" i="9"/>
  <c r="AI696" i="9"/>
  <c r="AJ696" i="9"/>
  <c r="AK696" i="9"/>
  <c r="AL696" i="9"/>
  <c r="AM696" i="9"/>
  <c r="AN696" i="9"/>
  <c r="AO696" i="9"/>
  <c r="AP696" i="9"/>
  <c r="AQ696" i="9"/>
  <c r="AR696" i="9"/>
  <c r="AS696" i="9"/>
  <c r="AT696" i="9"/>
  <c r="AU696" i="9"/>
  <c r="O695" i="9"/>
  <c r="S695" i="9"/>
  <c r="T695" i="9"/>
  <c r="U695" i="9"/>
  <c r="V695" i="9"/>
  <c r="W695" i="9"/>
  <c r="X695" i="9"/>
  <c r="Y695" i="9"/>
  <c r="Z695" i="9"/>
  <c r="AA695" i="9"/>
  <c r="AB695" i="9"/>
  <c r="AC695" i="9"/>
  <c r="AD695" i="9"/>
  <c r="AE695" i="9"/>
  <c r="AF695" i="9"/>
  <c r="AG695" i="9"/>
  <c r="AH695" i="9"/>
  <c r="AI695" i="9"/>
  <c r="AJ695" i="9"/>
  <c r="AK695" i="9"/>
  <c r="AL695" i="9"/>
  <c r="AM695" i="9"/>
  <c r="AN695" i="9"/>
  <c r="AO695" i="9"/>
  <c r="AP695" i="9"/>
  <c r="AQ695" i="9"/>
  <c r="AR695" i="9"/>
  <c r="AS695" i="9"/>
  <c r="AT695" i="9"/>
  <c r="AU695" i="9"/>
  <c r="O694" i="9"/>
  <c r="S694" i="9"/>
  <c r="T694" i="9"/>
  <c r="U694" i="9"/>
  <c r="V694" i="9"/>
  <c r="W694" i="9"/>
  <c r="X694" i="9"/>
  <c r="Y694" i="9"/>
  <c r="Z694" i="9"/>
  <c r="AA694" i="9"/>
  <c r="AB694" i="9"/>
  <c r="AC694" i="9"/>
  <c r="AD694" i="9"/>
  <c r="AE694" i="9"/>
  <c r="AF694" i="9"/>
  <c r="AG694" i="9"/>
  <c r="AH694" i="9"/>
  <c r="AI694" i="9"/>
  <c r="AJ694" i="9"/>
  <c r="AK694" i="9"/>
  <c r="AL694" i="9"/>
  <c r="AM694" i="9"/>
  <c r="AN694" i="9"/>
  <c r="AO694" i="9"/>
  <c r="AP694" i="9"/>
  <c r="AQ694" i="9"/>
  <c r="AR694" i="9"/>
  <c r="AS694" i="9"/>
  <c r="AT694" i="9"/>
  <c r="AU694" i="9"/>
  <c r="O693" i="9"/>
  <c r="S693" i="9"/>
  <c r="T693" i="9"/>
  <c r="U693" i="9"/>
  <c r="V693" i="9"/>
  <c r="W693" i="9"/>
  <c r="X693" i="9"/>
  <c r="Y693" i="9"/>
  <c r="Z693" i="9"/>
  <c r="AA693" i="9"/>
  <c r="AB693" i="9"/>
  <c r="AC693" i="9"/>
  <c r="AD693" i="9"/>
  <c r="AE693" i="9"/>
  <c r="AF693" i="9"/>
  <c r="AG693" i="9"/>
  <c r="AH693" i="9"/>
  <c r="AI693" i="9"/>
  <c r="AJ693" i="9"/>
  <c r="AK693" i="9"/>
  <c r="AL693" i="9"/>
  <c r="AM693" i="9"/>
  <c r="AN693" i="9"/>
  <c r="AO693" i="9"/>
  <c r="AP693" i="9"/>
  <c r="AQ693" i="9"/>
  <c r="AR693" i="9"/>
  <c r="AS693" i="9"/>
  <c r="AT693" i="9"/>
  <c r="AU693" i="9"/>
  <c r="H692" i="9"/>
  <c r="J692" i="9"/>
  <c r="R692" i="9" s="1"/>
  <c r="O692" i="9"/>
  <c r="S692" i="9"/>
  <c r="T692" i="9"/>
  <c r="U692" i="9"/>
  <c r="V692" i="9"/>
  <c r="W692" i="9"/>
  <c r="X692" i="9"/>
  <c r="Y692" i="9"/>
  <c r="Z692" i="9"/>
  <c r="AA692" i="9"/>
  <c r="AB692" i="9"/>
  <c r="AC692" i="9"/>
  <c r="AD692" i="9"/>
  <c r="AE692" i="9"/>
  <c r="AF692" i="9"/>
  <c r="AG692" i="9"/>
  <c r="AH692" i="9"/>
  <c r="AI692" i="9"/>
  <c r="AJ692" i="9"/>
  <c r="AK692" i="9"/>
  <c r="AL692" i="9"/>
  <c r="AM692" i="9"/>
  <c r="AN692" i="9"/>
  <c r="AO692" i="9"/>
  <c r="AP692" i="9"/>
  <c r="AQ692" i="9"/>
  <c r="AR692" i="9"/>
  <c r="AS692" i="9"/>
  <c r="AT692" i="9"/>
  <c r="AU692" i="9"/>
  <c r="H691" i="9"/>
  <c r="J691" i="9"/>
  <c r="R691" i="9" s="1"/>
  <c r="O691" i="9"/>
  <c r="S691" i="9"/>
  <c r="T691" i="9"/>
  <c r="U691" i="9"/>
  <c r="V691" i="9"/>
  <c r="W691" i="9"/>
  <c r="X691" i="9"/>
  <c r="Y691" i="9"/>
  <c r="Z691" i="9"/>
  <c r="AA691" i="9"/>
  <c r="AB691" i="9"/>
  <c r="AC691" i="9"/>
  <c r="AD691" i="9"/>
  <c r="AE691" i="9"/>
  <c r="AF691" i="9"/>
  <c r="AG691" i="9"/>
  <c r="AH691" i="9"/>
  <c r="AI691" i="9"/>
  <c r="AJ691" i="9"/>
  <c r="AK691" i="9"/>
  <c r="AL691" i="9"/>
  <c r="AM691" i="9"/>
  <c r="AN691" i="9"/>
  <c r="AO691" i="9"/>
  <c r="AP691" i="9"/>
  <c r="AQ691" i="9"/>
  <c r="AR691" i="9"/>
  <c r="AS691" i="9"/>
  <c r="AT691" i="9"/>
  <c r="AU691" i="9"/>
  <c r="H690" i="9"/>
  <c r="J690" i="9"/>
  <c r="O690" i="9"/>
  <c r="R690" i="9"/>
  <c r="S690" i="9"/>
  <c r="T690" i="9"/>
  <c r="U690" i="9"/>
  <c r="V690" i="9"/>
  <c r="W690" i="9"/>
  <c r="X690" i="9"/>
  <c r="Y690" i="9"/>
  <c r="Z690" i="9"/>
  <c r="AA690" i="9"/>
  <c r="AB690" i="9"/>
  <c r="AC690" i="9"/>
  <c r="AD690" i="9"/>
  <c r="AE690" i="9"/>
  <c r="AF690" i="9"/>
  <c r="AG690" i="9"/>
  <c r="AH690" i="9"/>
  <c r="AI690" i="9"/>
  <c r="AJ690" i="9"/>
  <c r="AK690" i="9"/>
  <c r="AL690" i="9"/>
  <c r="AM690" i="9"/>
  <c r="AN690" i="9"/>
  <c r="AO690" i="9"/>
  <c r="AP690" i="9"/>
  <c r="AQ690" i="9"/>
  <c r="AR690" i="9"/>
  <c r="AS690" i="9"/>
  <c r="AT690" i="9"/>
  <c r="AU690" i="9"/>
  <c r="AV688" i="9"/>
  <c r="AU177" i="10" s="1"/>
  <c r="AW688" i="9"/>
  <c r="AX688" i="9"/>
  <c r="O674" i="9"/>
  <c r="S674" i="9"/>
  <c r="T674" i="9"/>
  <c r="U674" i="9"/>
  <c r="V674" i="9"/>
  <c r="W674" i="9"/>
  <c r="X674" i="9"/>
  <c r="Y674" i="9"/>
  <c r="Z674" i="9"/>
  <c r="AA674" i="9"/>
  <c r="AB674" i="9"/>
  <c r="AC674" i="9"/>
  <c r="AD674" i="9"/>
  <c r="AE674" i="9"/>
  <c r="AF674" i="9"/>
  <c r="AG674" i="9"/>
  <c r="AH674" i="9"/>
  <c r="AI674" i="9"/>
  <c r="AJ674" i="9"/>
  <c r="AK674" i="9"/>
  <c r="AL674" i="9"/>
  <c r="AM674" i="9"/>
  <c r="AN674" i="9"/>
  <c r="AO674" i="9"/>
  <c r="AP674" i="9"/>
  <c r="AQ674" i="9"/>
  <c r="AR674" i="9"/>
  <c r="AS674" i="9"/>
  <c r="AT674" i="9"/>
  <c r="AU674" i="9"/>
  <c r="O673" i="9"/>
  <c r="S673" i="9"/>
  <c r="T673" i="9"/>
  <c r="U673" i="9"/>
  <c r="V673" i="9"/>
  <c r="W673" i="9"/>
  <c r="X673" i="9"/>
  <c r="Y673" i="9"/>
  <c r="Z673" i="9"/>
  <c r="AA673" i="9"/>
  <c r="AB673" i="9"/>
  <c r="AC673" i="9"/>
  <c r="AD673" i="9"/>
  <c r="AE673" i="9"/>
  <c r="AF673" i="9"/>
  <c r="AG673" i="9"/>
  <c r="AH673" i="9"/>
  <c r="AI673" i="9"/>
  <c r="AJ673" i="9"/>
  <c r="AK673" i="9"/>
  <c r="AL673" i="9"/>
  <c r="AM673" i="9"/>
  <c r="AN673" i="9"/>
  <c r="AO673" i="9"/>
  <c r="AP673" i="9"/>
  <c r="AQ673" i="9"/>
  <c r="AR673" i="9"/>
  <c r="AS673" i="9"/>
  <c r="AT673" i="9"/>
  <c r="AU673" i="9"/>
  <c r="O672" i="9"/>
  <c r="S672" i="9"/>
  <c r="T672" i="9"/>
  <c r="U672" i="9"/>
  <c r="V672" i="9"/>
  <c r="W672" i="9"/>
  <c r="X672" i="9"/>
  <c r="Y672" i="9"/>
  <c r="Z672" i="9"/>
  <c r="AA672" i="9"/>
  <c r="AB672" i="9"/>
  <c r="AC672" i="9"/>
  <c r="AD672" i="9"/>
  <c r="AE672" i="9"/>
  <c r="AF672" i="9"/>
  <c r="AG672" i="9"/>
  <c r="AH672" i="9"/>
  <c r="AI672" i="9"/>
  <c r="AJ672" i="9"/>
  <c r="AK672" i="9"/>
  <c r="AL672" i="9"/>
  <c r="AM672" i="9"/>
  <c r="AN672" i="9"/>
  <c r="AO672" i="9"/>
  <c r="AP672" i="9"/>
  <c r="AQ672" i="9"/>
  <c r="AR672" i="9"/>
  <c r="AS672" i="9"/>
  <c r="AT672" i="9"/>
  <c r="AU672" i="9"/>
  <c r="O671" i="9"/>
  <c r="S671" i="9"/>
  <c r="T671" i="9"/>
  <c r="U671" i="9"/>
  <c r="V671" i="9"/>
  <c r="W671" i="9"/>
  <c r="X671" i="9"/>
  <c r="Y671" i="9"/>
  <c r="Z671" i="9"/>
  <c r="AA671" i="9"/>
  <c r="AB671" i="9"/>
  <c r="AC671" i="9"/>
  <c r="AD671" i="9"/>
  <c r="AE671" i="9"/>
  <c r="AF671" i="9"/>
  <c r="AG671" i="9"/>
  <c r="AH671" i="9"/>
  <c r="AI671" i="9"/>
  <c r="AJ671" i="9"/>
  <c r="AK671" i="9"/>
  <c r="AL671" i="9"/>
  <c r="AM671" i="9"/>
  <c r="AN671" i="9"/>
  <c r="AO671" i="9"/>
  <c r="AP671" i="9"/>
  <c r="AQ671" i="9"/>
  <c r="AR671" i="9"/>
  <c r="AS671" i="9"/>
  <c r="AT671" i="9"/>
  <c r="AU671" i="9"/>
  <c r="AV669" i="9"/>
  <c r="AU171" i="10" s="1"/>
  <c r="AW669" i="9"/>
  <c r="AX669" i="9"/>
  <c r="O655" i="9"/>
  <c r="S655" i="9"/>
  <c r="T655" i="9"/>
  <c r="U655" i="9"/>
  <c r="V655" i="9"/>
  <c r="W655" i="9"/>
  <c r="X655" i="9"/>
  <c r="Y655" i="9"/>
  <c r="Z655" i="9"/>
  <c r="AA655" i="9"/>
  <c r="AB655" i="9"/>
  <c r="AC655" i="9"/>
  <c r="AD655" i="9"/>
  <c r="AE655" i="9"/>
  <c r="AF655" i="9"/>
  <c r="AG655" i="9"/>
  <c r="AH655" i="9"/>
  <c r="AI655" i="9"/>
  <c r="AJ655" i="9"/>
  <c r="AK655" i="9"/>
  <c r="AL655" i="9"/>
  <c r="AM655" i="9"/>
  <c r="AN655" i="9"/>
  <c r="AO655" i="9"/>
  <c r="AP655" i="9"/>
  <c r="AQ655" i="9"/>
  <c r="AR655" i="9"/>
  <c r="AS655" i="9"/>
  <c r="AT655" i="9"/>
  <c r="AU655" i="9"/>
  <c r="O654" i="9"/>
  <c r="S654" i="9"/>
  <c r="T654" i="9"/>
  <c r="U654" i="9"/>
  <c r="V654" i="9"/>
  <c r="W654" i="9"/>
  <c r="X654" i="9"/>
  <c r="Y654" i="9"/>
  <c r="Z654" i="9"/>
  <c r="AA654" i="9"/>
  <c r="AB654" i="9"/>
  <c r="AC654" i="9"/>
  <c r="AD654" i="9"/>
  <c r="AE654" i="9"/>
  <c r="AF654" i="9"/>
  <c r="AG654" i="9"/>
  <c r="AH654" i="9"/>
  <c r="AI654" i="9"/>
  <c r="AJ654" i="9"/>
  <c r="AK654" i="9"/>
  <c r="AL654" i="9"/>
  <c r="AM654" i="9"/>
  <c r="AN654" i="9"/>
  <c r="AO654" i="9"/>
  <c r="AP654" i="9"/>
  <c r="AQ654" i="9"/>
  <c r="AR654" i="9"/>
  <c r="AS654" i="9"/>
  <c r="AT654" i="9"/>
  <c r="AU654" i="9"/>
  <c r="O653" i="9"/>
  <c r="S653" i="9"/>
  <c r="T653" i="9"/>
  <c r="U653" i="9"/>
  <c r="V653" i="9"/>
  <c r="W653" i="9"/>
  <c r="X653" i="9"/>
  <c r="Y653" i="9"/>
  <c r="Z653" i="9"/>
  <c r="AA653" i="9"/>
  <c r="AB653" i="9"/>
  <c r="AC653" i="9"/>
  <c r="AD653" i="9"/>
  <c r="AE653" i="9"/>
  <c r="AF653" i="9"/>
  <c r="AG653" i="9"/>
  <c r="AH653" i="9"/>
  <c r="AI653" i="9"/>
  <c r="AJ653" i="9"/>
  <c r="AK653" i="9"/>
  <c r="AL653" i="9"/>
  <c r="AM653" i="9"/>
  <c r="AN653" i="9"/>
  <c r="AO653" i="9"/>
  <c r="AP653" i="9"/>
  <c r="AQ653" i="9"/>
  <c r="AR653" i="9"/>
  <c r="AS653" i="9"/>
  <c r="AT653" i="9"/>
  <c r="AU653" i="9"/>
  <c r="O652" i="9"/>
  <c r="S652" i="9"/>
  <c r="T652" i="9"/>
  <c r="U652" i="9"/>
  <c r="V652" i="9"/>
  <c r="W652" i="9"/>
  <c r="X652" i="9"/>
  <c r="Y652" i="9"/>
  <c r="Z652" i="9"/>
  <c r="AA652" i="9"/>
  <c r="AB652" i="9"/>
  <c r="AC652" i="9"/>
  <c r="AD652" i="9"/>
  <c r="AE652" i="9"/>
  <c r="AF652" i="9"/>
  <c r="AG652" i="9"/>
  <c r="AH652" i="9"/>
  <c r="AI652" i="9"/>
  <c r="AJ652" i="9"/>
  <c r="AK652" i="9"/>
  <c r="AL652" i="9"/>
  <c r="AM652" i="9"/>
  <c r="AN652" i="9"/>
  <c r="AO652" i="9"/>
  <c r="AP652" i="9"/>
  <c r="AQ652" i="9"/>
  <c r="AR652" i="9"/>
  <c r="AS652" i="9"/>
  <c r="AT652" i="9"/>
  <c r="AU652" i="9"/>
  <c r="AV650" i="9"/>
  <c r="AU170" i="10" s="1"/>
  <c r="AW650" i="9"/>
  <c r="AX650" i="9"/>
  <c r="H634" i="9"/>
  <c r="J634" i="9"/>
  <c r="H633" i="9"/>
  <c r="J633" i="9"/>
  <c r="AV631" i="9"/>
  <c r="AU169" i="10" s="1"/>
  <c r="AW631" i="9"/>
  <c r="AX631" i="9"/>
  <c r="O613" i="9"/>
  <c r="S613" i="9"/>
  <c r="T613" i="9"/>
  <c r="U613" i="9"/>
  <c r="V613" i="9"/>
  <c r="W613" i="9"/>
  <c r="X613" i="9"/>
  <c r="Y613" i="9"/>
  <c r="Z613" i="9"/>
  <c r="AA613" i="9"/>
  <c r="AB613" i="9"/>
  <c r="AC613" i="9"/>
  <c r="AD613" i="9"/>
  <c r="AE613" i="9"/>
  <c r="AF613" i="9"/>
  <c r="AG613" i="9"/>
  <c r="AH613" i="9"/>
  <c r="AI613" i="9"/>
  <c r="AJ613" i="9"/>
  <c r="AK613" i="9"/>
  <c r="AL613" i="9"/>
  <c r="AM613" i="9"/>
  <c r="AN613" i="9"/>
  <c r="AO613" i="9"/>
  <c r="AP613" i="9"/>
  <c r="AQ613" i="9"/>
  <c r="AR613" i="9"/>
  <c r="AS613" i="9"/>
  <c r="AT613" i="9"/>
  <c r="AU613" i="9"/>
  <c r="O612" i="9"/>
  <c r="S612" i="9"/>
  <c r="T612" i="9"/>
  <c r="U612" i="9"/>
  <c r="V612" i="9"/>
  <c r="W612" i="9"/>
  <c r="X612" i="9"/>
  <c r="Y612" i="9"/>
  <c r="Z612" i="9"/>
  <c r="AA612" i="9"/>
  <c r="AB612" i="9"/>
  <c r="AC612" i="9"/>
  <c r="AD612" i="9"/>
  <c r="AE612" i="9"/>
  <c r="AF612" i="9"/>
  <c r="AG612" i="9"/>
  <c r="AH612" i="9"/>
  <c r="AI612" i="9"/>
  <c r="AJ612" i="9"/>
  <c r="AK612" i="9"/>
  <c r="AL612" i="9"/>
  <c r="AM612" i="9"/>
  <c r="AN612" i="9"/>
  <c r="AO612" i="9"/>
  <c r="AP612" i="9"/>
  <c r="AQ612" i="9"/>
  <c r="AR612" i="9"/>
  <c r="AS612" i="9"/>
  <c r="AT612" i="9"/>
  <c r="AU612" i="9"/>
  <c r="O611" i="9"/>
  <c r="S611" i="9"/>
  <c r="T611" i="9"/>
  <c r="U611" i="9"/>
  <c r="V611" i="9"/>
  <c r="W611" i="9"/>
  <c r="X611" i="9"/>
  <c r="Y611" i="9"/>
  <c r="Z611" i="9"/>
  <c r="AA611" i="9"/>
  <c r="AB611" i="9"/>
  <c r="AC611" i="9"/>
  <c r="AD611" i="9"/>
  <c r="AE611" i="9"/>
  <c r="AF611" i="9"/>
  <c r="AG611" i="9"/>
  <c r="AH611" i="9"/>
  <c r="AI611" i="9"/>
  <c r="AJ611" i="9"/>
  <c r="AK611" i="9"/>
  <c r="AL611" i="9"/>
  <c r="AM611" i="9"/>
  <c r="AN611" i="9"/>
  <c r="AO611" i="9"/>
  <c r="AP611" i="9"/>
  <c r="AQ611" i="9"/>
  <c r="AR611" i="9"/>
  <c r="AS611" i="9"/>
  <c r="AT611" i="9"/>
  <c r="AU611" i="9"/>
  <c r="O610" i="9"/>
  <c r="S610" i="9"/>
  <c r="T610" i="9"/>
  <c r="U610" i="9"/>
  <c r="V610" i="9"/>
  <c r="W610" i="9"/>
  <c r="X610" i="9"/>
  <c r="Y610" i="9"/>
  <c r="Z610" i="9"/>
  <c r="AA610" i="9"/>
  <c r="AB610" i="9"/>
  <c r="AC610" i="9"/>
  <c r="AD610" i="9"/>
  <c r="AE610" i="9"/>
  <c r="AF610" i="9"/>
  <c r="AG610" i="9"/>
  <c r="AH610" i="9"/>
  <c r="AI610" i="9"/>
  <c r="AJ610" i="9"/>
  <c r="AK610" i="9"/>
  <c r="AL610" i="9"/>
  <c r="AM610" i="9"/>
  <c r="AN610" i="9"/>
  <c r="AO610" i="9"/>
  <c r="AP610" i="9"/>
  <c r="AQ610" i="9"/>
  <c r="AR610" i="9"/>
  <c r="AS610" i="9"/>
  <c r="AT610" i="9"/>
  <c r="AU610" i="9"/>
  <c r="H609" i="9"/>
  <c r="J609" i="9"/>
  <c r="O609" i="9"/>
  <c r="R609" i="9"/>
  <c r="S609" i="9"/>
  <c r="T609" i="9"/>
  <c r="U609" i="9"/>
  <c r="V609" i="9"/>
  <c r="W609" i="9"/>
  <c r="X609" i="9"/>
  <c r="Y609" i="9"/>
  <c r="Z609" i="9"/>
  <c r="AA609" i="9"/>
  <c r="AB609" i="9"/>
  <c r="AC609" i="9"/>
  <c r="AD609" i="9"/>
  <c r="AE609" i="9"/>
  <c r="AF609" i="9"/>
  <c r="AG609" i="9"/>
  <c r="AH609" i="9"/>
  <c r="AI609" i="9"/>
  <c r="AJ609" i="9"/>
  <c r="AK609" i="9"/>
  <c r="AL609" i="9"/>
  <c r="AM609" i="9"/>
  <c r="AN609" i="9"/>
  <c r="AO609" i="9"/>
  <c r="AP609" i="9"/>
  <c r="AQ609" i="9"/>
  <c r="AR609" i="9"/>
  <c r="AS609" i="9"/>
  <c r="AT609" i="9"/>
  <c r="AU609" i="9"/>
  <c r="H608" i="9"/>
  <c r="J608" i="9"/>
  <c r="R608" i="9" s="1"/>
  <c r="O608" i="9"/>
  <c r="S608" i="9"/>
  <c r="T608" i="9"/>
  <c r="U608" i="9"/>
  <c r="V608" i="9"/>
  <c r="W608" i="9"/>
  <c r="X608" i="9"/>
  <c r="Y608" i="9"/>
  <c r="Z608" i="9"/>
  <c r="AA608" i="9"/>
  <c r="AB608" i="9"/>
  <c r="AC608" i="9"/>
  <c r="AD608" i="9"/>
  <c r="AE608" i="9"/>
  <c r="AF608" i="9"/>
  <c r="AG608" i="9"/>
  <c r="AH608" i="9"/>
  <c r="AI608" i="9"/>
  <c r="AJ608" i="9"/>
  <c r="AK608" i="9"/>
  <c r="AL608" i="9"/>
  <c r="AM608" i="9"/>
  <c r="AN608" i="9"/>
  <c r="AO608" i="9"/>
  <c r="AP608" i="9"/>
  <c r="AQ608" i="9"/>
  <c r="AR608" i="9"/>
  <c r="AS608" i="9"/>
  <c r="AT608" i="9"/>
  <c r="AU608" i="9"/>
  <c r="H607" i="9"/>
  <c r="J607" i="9"/>
  <c r="R607" i="9" s="1"/>
  <c r="O607" i="9"/>
  <c r="S607" i="9"/>
  <c r="T607" i="9"/>
  <c r="U607" i="9"/>
  <c r="V607" i="9"/>
  <c r="W607" i="9"/>
  <c r="X607" i="9"/>
  <c r="Y607" i="9"/>
  <c r="Z607" i="9"/>
  <c r="AA607" i="9"/>
  <c r="AB607" i="9"/>
  <c r="AC607" i="9"/>
  <c r="AD607" i="9"/>
  <c r="AE607" i="9"/>
  <c r="AF607" i="9"/>
  <c r="AG607" i="9"/>
  <c r="AH607" i="9"/>
  <c r="AI607" i="9"/>
  <c r="AJ607" i="9"/>
  <c r="AK607" i="9"/>
  <c r="AL607" i="9"/>
  <c r="AM607" i="9"/>
  <c r="AN607" i="9"/>
  <c r="AO607" i="9"/>
  <c r="AP607" i="9"/>
  <c r="AQ607" i="9"/>
  <c r="AR607" i="9"/>
  <c r="AS607" i="9"/>
  <c r="AT607" i="9"/>
  <c r="AU607" i="9"/>
  <c r="O606" i="9"/>
  <c r="S606" i="9"/>
  <c r="T606" i="9"/>
  <c r="U606" i="9"/>
  <c r="V606" i="9"/>
  <c r="W606" i="9"/>
  <c r="X606" i="9"/>
  <c r="Y606" i="9"/>
  <c r="Z606" i="9"/>
  <c r="AA606" i="9"/>
  <c r="AB606" i="9"/>
  <c r="AC606" i="9"/>
  <c r="AD606" i="9"/>
  <c r="AE606" i="9"/>
  <c r="AF606" i="9"/>
  <c r="AG606" i="9"/>
  <c r="AH606" i="9"/>
  <c r="AI606" i="9"/>
  <c r="AJ606" i="9"/>
  <c r="AK606" i="9"/>
  <c r="AL606" i="9"/>
  <c r="AM606" i="9"/>
  <c r="AN606" i="9"/>
  <c r="AO606" i="9"/>
  <c r="AP606" i="9"/>
  <c r="AQ606" i="9"/>
  <c r="AR606" i="9"/>
  <c r="AS606" i="9"/>
  <c r="AT606" i="9"/>
  <c r="AU606" i="9"/>
  <c r="O605" i="9"/>
  <c r="S605" i="9"/>
  <c r="T605" i="9"/>
  <c r="U605" i="9"/>
  <c r="V605" i="9"/>
  <c r="W605" i="9"/>
  <c r="X605" i="9"/>
  <c r="Y605" i="9"/>
  <c r="Z605" i="9"/>
  <c r="AA605" i="9"/>
  <c r="AB605" i="9"/>
  <c r="AC605" i="9"/>
  <c r="AD605" i="9"/>
  <c r="AE605" i="9"/>
  <c r="AF605" i="9"/>
  <c r="AG605" i="9"/>
  <c r="AH605" i="9"/>
  <c r="AI605" i="9"/>
  <c r="AJ605" i="9"/>
  <c r="AK605" i="9"/>
  <c r="AL605" i="9"/>
  <c r="AM605" i="9"/>
  <c r="AN605" i="9"/>
  <c r="AO605" i="9"/>
  <c r="AP605" i="9"/>
  <c r="AQ605" i="9"/>
  <c r="AR605" i="9"/>
  <c r="AS605" i="9"/>
  <c r="AT605" i="9"/>
  <c r="AU605" i="9"/>
  <c r="O604" i="9"/>
  <c r="S604" i="9"/>
  <c r="T604" i="9"/>
  <c r="U604" i="9"/>
  <c r="V604" i="9"/>
  <c r="W604" i="9"/>
  <c r="X604" i="9"/>
  <c r="Y604" i="9"/>
  <c r="Z604" i="9"/>
  <c r="AA604" i="9"/>
  <c r="AB604" i="9"/>
  <c r="AC604" i="9"/>
  <c r="AD604" i="9"/>
  <c r="AE604" i="9"/>
  <c r="AF604" i="9"/>
  <c r="AG604" i="9"/>
  <c r="AH604" i="9"/>
  <c r="AI604" i="9"/>
  <c r="AJ604" i="9"/>
  <c r="AK604" i="9"/>
  <c r="AL604" i="9"/>
  <c r="AM604" i="9"/>
  <c r="AN604" i="9"/>
  <c r="AO604" i="9"/>
  <c r="AP604" i="9"/>
  <c r="AQ604" i="9"/>
  <c r="AR604" i="9"/>
  <c r="AS604" i="9"/>
  <c r="AT604" i="9"/>
  <c r="AU604" i="9"/>
  <c r="H603" i="9"/>
  <c r="J603" i="9"/>
  <c r="R603" i="9" s="1"/>
  <c r="O603" i="9"/>
  <c r="S603" i="9"/>
  <c r="T603" i="9"/>
  <c r="U603" i="9"/>
  <c r="V603" i="9"/>
  <c r="W603" i="9"/>
  <c r="X603" i="9"/>
  <c r="Y603" i="9"/>
  <c r="Z603" i="9"/>
  <c r="AA603" i="9"/>
  <c r="AB603" i="9"/>
  <c r="AC603" i="9"/>
  <c r="AD603" i="9"/>
  <c r="AE603" i="9"/>
  <c r="AF603" i="9"/>
  <c r="AG603" i="9"/>
  <c r="AH603" i="9"/>
  <c r="AI603" i="9"/>
  <c r="AJ603" i="9"/>
  <c r="AK603" i="9"/>
  <c r="AL603" i="9"/>
  <c r="AM603" i="9"/>
  <c r="AN603" i="9"/>
  <c r="AO603" i="9"/>
  <c r="AP603" i="9"/>
  <c r="AQ603" i="9"/>
  <c r="AR603" i="9"/>
  <c r="AS603" i="9"/>
  <c r="AT603" i="9"/>
  <c r="AU603" i="9"/>
  <c r="H602" i="9"/>
  <c r="J602" i="9"/>
  <c r="R602" i="9" s="1"/>
  <c r="O602" i="9"/>
  <c r="S602" i="9"/>
  <c r="T602" i="9"/>
  <c r="U602" i="9"/>
  <c r="V602" i="9"/>
  <c r="W602" i="9"/>
  <c r="X602" i="9"/>
  <c r="Y602" i="9"/>
  <c r="Z602" i="9"/>
  <c r="AA602" i="9"/>
  <c r="AB602" i="9"/>
  <c r="AC602" i="9"/>
  <c r="AD602" i="9"/>
  <c r="AE602" i="9"/>
  <c r="AF602" i="9"/>
  <c r="AG602" i="9"/>
  <c r="AH602" i="9"/>
  <c r="AI602" i="9"/>
  <c r="AJ602" i="9"/>
  <c r="AK602" i="9"/>
  <c r="AL602" i="9"/>
  <c r="AM602" i="9"/>
  <c r="AN602" i="9"/>
  <c r="AO602" i="9"/>
  <c r="AP602" i="9"/>
  <c r="AQ602" i="9"/>
  <c r="AR602" i="9"/>
  <c r="AS602" i="9"/>
  <c r="AT602" i="9"/>
  <c r="AU602" i="9"/>
  <c r="O601" i="9"/>
  <c r="S601" i="9"/>
  <c r="T601" i="9"/>
  <c r="U601" i="9"/>
  <c r="V601" i="9"/>
  <c r="W601" i="9"/>
  <c r="X601" i="9"/>
  <c r="Y601" i="9"/>
  <c r="Z601" i="9"/>
  <c r="AA601" i="9"/>
  <c r="AB601" i="9"/>
  <c r="AC601" i="9"/>
  <c r="AD601" i="9"/>
  <c r="AE601" i="9"/>
  <c r="AF601" i="9"/>
  <c r="AG601" i="9"/>
  <c r="AH601" i="9"/>
  <c r="AI601" i="9"/>
  <c r="AJ601" i="9"/>
  <c r="AK601" i="9"/>
  <c r="AL601" i="9"/>
  <c r="AM601" i="9"/>
  <c r="AN601" i="9"/>
  <c r="AO601" i="9"/>
  <c r="AP601" i="9"/>
  <c r="AQ601" i="9"/>
  <c r="AR601" i="9"/>
  <c r="AS601" i="9"/>
  <c r="AT601" i="9"/>
  <c r="AU601" i="9"/>
  <c r="O600" i="9"/>
  <c r="R600" i="9"/>
  <c r="S600" i="9"/>
  <c r="T600" i="9"/>
  <c r="U600" i="9"/>
  <c r="V600" i="9"/>
  <c r="W600" i="9"/>
  <c r="X600" i="9"/>
  <c r="Y600" i="9"/>
  <c r="Z600" i="9"/>
  <c r="AA600" i="9"/>
  <c r="AB600" i="9"/>
  <c r="AC600" i="9"/>
  <c r="AD600" i="9"/>
  <c r="AE600" i="9"/>
  <c r="AF600" i="9"/>
  <c r="AG600" i="9"/>
  <c r="AH600" i="9"/>
  <c r="AI600" i="9"/>
  <c r="AJ600" i="9"/>
  <c r="AK600" i="9"/>
  <c r="AL600" i="9"/>
  <c r="AM600" i="9"/>
  <c r="AN600" i="9"/>
  <c r="AO600" i="9"/>
  <c r="AP600" i="9"/>
  <c r="AQ600" i="9"/>
  <c r="AR600" i="9"/>
  <c r="AS600" i="9"/>
  <c r="AT600" i="9"/>
  <c r="AU600" i="9"/>
  <c r="O599" i="9"/>
  <c r="S599" i="9"/>
  <c r="T599" i="9"/>
  <c r="U599" i="9"/>
  <c r="V599" i="9"/>
  <c r="W599" i="9"/>
  <c r="X599" i="9"/>
  <c r="Y599" i="9"/>
  <c r="Z599" i="9"/>
  <c r="AA599" i="9"/>
  <c r="AB599" i="9"/>
  <c r="AC599" i="9"/>
  <c r="AD599" i="9"/>
  <c r="AE599" i="9"/>
  <c r="AF599" i="9"/>
  <c r="AG599" i="9"/>
  <c r="AH599" i="9"/>
  <c r="AI599" i="9"/>
  <c r="AJ599" i="9"/>
  <c r="AK599" i="9"/>
  <c r="AL599" i="9"/>
  <c r="AM599" i="9"/>
  <c r="AN599" i="9"/>
  <c r="AO599" i="9"/>
  <c r="AP599" i="9"/>
  <c r="AQ599" i="9"/>
  <c r="AR599" i="9"/>
  <c r="AS599" i="9"/>
  <c r="AT599" i="9"/>
  <c r="AU599" i="9"/>
  <c r="O598" i="9"/>
  <c r="S598" i="9"/>
  <c r="T598" i="9"/>
  <c r="U598" i="9"/>
  <c r="V598" i="9"/>
  <c r="W598" i="9"/>
  <c r="X598" i="9"/>
  <c r="Y598" i="9"/>
  <c r="Z598" i="9"/>
  <c r="AA598" i="9"/>
  <c r="AB598" i="9"/>
  <c r="AC598" i="9"/>
  <c r="AD598" i="9"/>
  <c r="AE598" i="9"/>
  <c r="AF598" i="9"/>
  <c r="AG598" i="9"/>
  <c r="AH598" i="9"/>
  <c r="AI598" i="9"/>
  <c r="AJ598" i="9"/>
  <c r="AK598" i="9"/>
  <c r="AL598" i="9"/>
  <c r="AM598" i="9"/>
  <c r="AN598" i="9"/>
  <c r="AO598" i="9"/>
  <c r="AP598" i="9"/>
  <c r="AQ598" i="9"/>
  <c r="AR598" i="9"/>
  <c r="AS598" i="9"/>
  <c r="AT598" i="9"/>
  <c r="AU598" i="9"/>
  <c r="O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AE597" i="9"/>
  <c r="AF597" i="9"/>
  <c r="AG597" i="9"/>
  <c r="AH597" i="9"/>
  <c r="AI597" i="9"/>
  <c r="AJ597" i="9"/>
  <c r="AK597" i="9"/>
  <c r="AL597" i="9"/>
  <c r="AM597" i="9"/>
  <c r="AN597" i="9"/>
  <c r="AO597" i="9"/>
  <c r="AP597" i="9"/>
  <c r="AQ597" i="9"/>
  <c r="AR597" i="9"/>
  <c r="AS597" i="9"/>
  <c r="AT597" i="9"/>
  <c r="AU597" i="9"/>
  <c r="O596" i="9"/>
  <c r="S596" i="9"/>
  <c r="T596" i="9"/>
  <c r="U596" i="9"/>
  <c r="V596" i="9"/>
  <c r="W596" i="9"/>
  <c r="X596" i="9"/>
  <c r="Y596" i="9"/>
  <c r="Z596" i="9"/>
  <c r="AA596" i="9"/>
  <c r="AB596" i="9"/>
  <c r="AC596" i="9"/>
  <c r="AD596" i="9"/>
  <c r="AE596" i="9"/>
  <c r="AF596" i="9"/>
  <c r="AG596" i="9"/>
  <c r="AH596" i="9"/>
  <c r="AI596" i="9"/>
  <c r="AJ596" i="9"/>
  <c r="AK596" i="9"/>
  <c r="AL596" i="9"/>
  <c r="AM596" i="9"/>
  <c r="AN596" i="9"/>
  <c r="AO596" i="9"/>
  <c r="AP596" i="9"/>
  <c r="AQ596" i="9"/>
  <c r="AR596" i="9"/>
  <c r="AS596" i="9"/>
  <c r="AT596" i="9"/>
  <c r="AU596" i="9"/>
  <c r="O595" i="9"/>
  <c r="S595" i="9"/>
  <c r="T595" i="9"/>
  <c r="U595" i="9"/>
  <c r="V595" i="9"/>
  <c r="W595" i="9"/>
  <c r="X595" i="9"/>
  <c r="Y595" i="9"/>
  <c r="Z595" i="9"/>
  <c r="AA595" i="9"/>
  <c r="AB595" i="9"/>
  <c r="AC595" i="9"/>
  <c r="AD595" i="9"/>
  <c r="AE595" i="9"/>
  <c r="AF595" i="9"/>
  <c r="AG595" i="9"/>
  <c r="AH595" i="9"/>
  <c r="AI595" i="9"/>
  <c r="AJ595" i="9"/>
  <c r="AK595" i="9"/>
  <c r="AL595" i="9"/>
  <c r="AM595" i="9"/>
  <c r="AN595" i="9"/>
  <c r="AO595" i="9"/>
  <c r="AP595" i="9"/>
  <c r="AQ595" i="9"/>
  <c r="AR595" i="9"/>
  <c r="AS595" i="9"/>
  <c r="AT595" i="9"/>
  <c r="AU595" i="9"/>
  <c r="AV593" i="9"/>
  <c r="AU168" i="10" s="1"/>
  <c r="AW593" i="9"/>
  <c r="AX593" i="9"/>
  <c r="O584" i="9"/>
  <c r="S584" i="9"/>
  <c r="T584" i="9"/>
  <c r="U584" i="9"/>
  <c r="V584" i="9"/>
  <c r="W584" i="9"/>
  <c r="X584" i="9"/>
  <c r="Y584" i="9"/>
  <c r="Z584" i="9"/>
  <c r="AA584" i="9"/>
  <c r="AB584" i="9"/>
  <c r="AC584" i="9"/>
  <c r="AD584" i="9"/>
  <c r="AE584" i="9"/>
  <c r="AF584" i="9"/>
  <c r="AG584" i="9"/>
  <c r="AH584" i="9"/>
  <c r="AI584" i="9"/>
  <c r="AJ584" i="9"/>
  <c r="AK584" i="9"/>
  <c r="AL584" i="9"/>
  <c r="AM584" i="9"/>
  <c r="AN584" i="9"/>
  <c r="AO584" i="9"/>
  <c r="AP584" i="9"/>
  <c r="AQ584" i="9"/>
  <c r="AR584" i="9"/>
  <c r="AS584" i="9"/>
  <c r="AT584" i="9"/>
  <c r="AU584" i="9"/>
  <c r="O583" i="9"/>
  <c r="S583" i="9"/>
  <c r="T583" i="9"/>
  <c r="U583" i="9"/>
  <c r="V583" i="9"/>
  <c r="W583" i="9"/>
  <c r="X583" i="9"/>
  <c r="Y583" i="9"/>
  <c r="Z583" i="9"/>
  <c r="AA583" i="9"/>
  <c r="AB583" i="9"/>
  <c r="AC583" i="9"/>
  <c r="AD583" i="9"/>
  <c r="AE583" i="9"/>
  <c r="AF583" i="9"/>
  <c r="AG583" i="9"/>
  <c r="AH583" i="9"/>
  <c r="AI583" i="9"/>
  <c r="AJ583" i="9"/>
  <c r="AK583" i="9"/>
  <c r="AL583" i="9"/>
  <c r="AM583" i="9"/>
  <c r="AN583" i="9"/>
  <c r="AO583" i="9"/>
  <c r="AP583" i="9"/>
  <c r="AQ583" i="9"/>
  <c r="AR583" i="9"/>
  <c r="AS583" i="9"/>
  <c r="AT583" i="9"/>
  <c r="AU583" i="9"/>
  <c r="O582" i="9"/>
  <c r="S582" i="9"/>
  <c r="T582" i="9"/>
  <c r="U582" i="9"/>
  <c r="V582" i="9"/>
  <c r="W582" i="9"/>
  <c r="X582" i="9"/>
  <c r="Y582" i="9"/>
  <c r="Z582" i="9"/>
  <c r="AA582" i="9"/>
  <c r="AB582" i="9"/>
  <c r="AC582" i="9"/>
  <c r="AD582" i="9"/>
  <c r="AE582" i="9"/>
  <c r="AF582" i="9"/>
  <c r="AG582" i="9"/>
  <c r="AH582" i="9"/>
  <c r="AI582" i="9"/>
  <c r="AJ582" i="9"/>
  <c r="AK582" i="9"/>
  <c r="AL582" i="9"/>
  <c r="AM582" i="9"/>
  <c r="AN582" i="9"/>
  <c r="AO582" i="9"/>
  <c r="AP582" i="9"/>
  <c r="AQ582" i="9"/>
  <c r="AR582" i="9"/>
  <c r="AS582" i="9"/>
  <c r="AT582" i="9"/>
  <c r="AU582" i="9"/>
  <c r="O581" i="9"/>
  <c r="S581" i="9"/>
  <c r="T581" i="9"/>
  <c r="U581" i="9"/>
  <c r="V581" i="9"/>
  <c r="W581" i="9"/>
  <c r="X581" i="9"/>
  <c r="Y581" i="9"/>
  <c r="Z581" i="9"/>
  <c r="AA581" i="9"/>
  <c r="AB581" i="9"/>
  <c r="AC581" i="9"/>
  <c r="AD581" i="9"/>
  <c r="AE581" i="9"/>
  <c r="AF581" i="9"/>
  <c r="AG581" i="9"/>
  <c r="AH581" i="9"/>
  <c r="AI581" i="9"/>
  <c r="AJ581" i="9"/>
  <c r="AK581" i="9"/>
  <c r="AL581" i="9"/>
  <c r="AM581" i="9"/>
  <c r="AN581" i="9"/>
  <c r="AO581" i="9"/>
  <c r="AP581" i="9"/>
  <c r="AQ581" i="9"/>
  <c r="AR581" i="9"/>
  <c r="AS581" i="9"/>
  <c r="AT581" i="9"/>
  <c r="AU581" i="9"/>
  <c r="O580" i="9"/>
  <c r="S580" i="9"/>
  <c r="T580" i="9"/>
  <c r="U580" i="9"/>
  <c r="V580" i="9"/>
  <c r="W580" i="9"/>
  <c r="X580" i="9"/>
  <c r="Y580" i="9"/>
  <c r="Z580" i="9"/>
  <c r="AA580" i="9"/>
  <c r="AB580" i="9"/>
  <c r="AC580" i="9"/>
  <c r="AD580" i="9"/>
  <c r="AE580" i="9"/>
  <c r="AF580" i="9"/>
  <c r="AG580" i="9"/>
  <c r="AH580" i="9"/>
  <c r="AI580" i="9"/>
  <c r="AJ580" i="9"/>
  <c r="AK580" i="9"/>
  <c r="AL580" i="9"/>
  <c r="AM580" i="9"/>
  <c r="AN580" i="9"/>
  <c r="AO580" i="9"/>
  <c r="AP580" i="9"/>
  <c r="AQ580" i="9"/>
  <c r="AR580" i="9"/>
  <c r="AS580" i="9"/>
  <c r="AT580" i="9"/>
  <c r="AU580" i="9"/>
  <c r="O579" i="9"/>
  <c r="S579" i="9"/>
  <c r="T579" i="9"/>
  <c r="U579" i="9"/>
  <c r="V579" i="9"/>
  <c r="W579" i="9"/>
  <c r="X579" i="9"/>
  <c r="Y579" i="9"/>
  <c r="Z579" i="9"/>
  <c r="AA579" i="9"/>
  <c r="AB579" i="9"/>
  <c r="AC579" i="9"/>
  <c r="AD579" i="9"/>
  <c r="AE579" i="9"/>
  <c r="AF579" i="9"/>
  <c r="AG579" i="9"/>
  <c r="AH579" i="9"/>
  <c r="AI579" i="9"/>
  <c r="AJ579" i="9"/>
  <c r="AK579" i="9"/>
  <c r="AL579" i="9"/>
  <c r="AM579" i="9"/>
  <c r="AN579" i="9"/>
  <c r="AO579" i="9"/>
  <c r="AP579" i="9"/>
  <c r="AQ579" i="9"/>
  <c r="AR579" i="9"/>
  <c r="AS579" i="9"/>
  <c r="AT579" i="9"/>
  <c r="AU579" i="9"/>
  <c r="O578" i="9"/>
  <c r="S578" i="9"/>
  <c r="T578" i="9"/>
  <c r="U578" i="9"/>
  <c r="V578" i="9"/>
  <c r="W578" i="9"/>
  <c r="X578" i="9"/>
  <c r="Y578" i="9"/>
  <c r="Z578" i="9"/>
  <c r="AA578" i="9"/>
  <c r="AB578" i="9"/>
  <c r="AC578" i="9"/>
  <c r="AD578" i="9"/>
  <c r="AE578" i="9"/>
  <c r="AF578" i="9"/>
  <c r="AG578" i="9"/>
  <c r="AH578" i="9"/>
  <c r="AI578" i="9"/>
  <c r="AJ578" i="9"/>
  <c r="AK578" i="9"/>
  <c r="AL578" i="9"/>
  <c r="AM578" i="9"/>
  <c r="AN578" i="9"/>
  <c r="AO578" i="9"/>
  <c r="AP578" i="9"/>
  <c r="AQ578" i="9"/>
  <c r="AR578" i="9"/>
  <c r="AS578" i="9"/>
  <c r="AT578" i="9"/>
  <c r="AU578" i="9"/>
  <c r="O577" i="9"/>
  <c r="S577" i="9"/>
  <c r="T577" i="9"/>
  <c r="U577" i="9"/>
  <c r="V577" i="9"/>
  <c r="W577" i="9"/>
  <c r="X577" i="9"/>
  <c r="Y577" i="9"/>
  <c r="Z577" i="9"/>
  <c r="AA577" i="9"/>
  <c r="AB577" i="9"/>
  <c r="AC577" i="9"/>
  <c r="AD577" i="9"/>
  <c r="AE577" i="9"/>
  <c r="AF577" i="9"/>
  <c r="AG577" i="9"/>
  <c r="AH577" i="9"/>
  <c r="AI577" i="9"/>
  <c r="AJ577" i="9"/>
  <c r="AK577" i="9"/>
  <c r="AL577" i="9"/>
  <c r="AM577" i="9"/>
  <c r="AN577" i="9"/>
  <c r="AO577" i="9"/>
  <c r="AP577" i="9"/>
  <c r="AQ577" i="9"/>
  <c r="AR577" i="9"/>
  <c r="AS577" i="9"/>
  <c r="AT577" i="9"/>
  <c r="AU577" i="9"/>
  <c r="O576" i="9"/>
  <c r="S576" i="9"/>
  <c r="T576" i="9"/>
  <c r="U576" i="9"/>
  <c r="V576" i="9"/>
  <c r="W576" i="9"/>
  <c r="X576" i="9"/>
  <c r="Y576" i="9"/>
  <c r="Z576" i="9"/>
  <c r="AA576" i="9"/>
  <c r="AB576" i="9"/>
  <c r="AC576" i="9"/>
  <c r="AD576" i="9"/>
  <c r="AE576" i="9"/>
  <c r="AF576" i="9"/>
  <c r="AG576" i="9"/>
  <c r="AH576" i="9"/>
  <c r="AI576" i="9"/>
  <c r="AJ576" i="9"/>
  <c r="AK576" i="9"/>
  <c r="AL576" i="9"/>
  <c r="AM576" i="9"/>
  <c r="AN576" i="9"/>
  <c r="AO576" i="9"/>
  <c r="AP576" i="9"/>
  <c r="AQ576" i="9"/>
  <c r="AR576" i="9"/>
  <c r="AR593" i="9" s="1"/>
  <c r="AQ168" i="10" s="1"/>
  <c r="AS576" i="9"/>
  <c r="AT576" i="9"/>
  <c r="AU576" i="9"/>
  <c r="AV574" i="9"/>
  <c r="AU167" i="10" s="1"/>
  <c r="AW574" i="9"/>
  <c r="AX574" i="9"/>
  <c r="O557" i="9"/>
  <c r="S557" i="9"/>
  <c r="T557" i="9"/>
  <c r="U557" i="9"/>
  <c r="V557" i="9"/>
  <c r="W557" i="9"/>
  <c r="X557" i="9"/>
  <c r="Y557" i="9"/>
  <c r="Z557" i="9"/>
  <c r="AA557" i="9"/>
  <c r="AB557" i="9"/>
  <c r="AC557" i="9"/>
  <c r="AD557" i="9"/>
  <c r="AE557" i="9"/>
  <c r="AF557" i="9"/>
  <c r="AG557" i="9"/>
  <c r="AH557" i="9"/>
  <c r="AI557" i="9"/>
  <c r="AJ557" i="9"/>
  <c r="AK557" i="9"/>
  <c r="AL557" i="9"/>
  <c r="AM557" i="9"/>
  <c r="AN557" i="9"/>
  <c r="AO557" i="9"/>
  <c r="AP557" i="9"/>
  <c r="AQ557" i="9"/>
  <c r="AR557" i="9"/>
  <c r="AS557" i="9"/>
  <c r="AT557" i="9"/>
  <c r="AU557" i="9"/>
  <c r="O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AE556" i="9"/>
  <c r="AF556" i="9"/>
  <c r="AG556" i="9"/>
  <c r="AH556" i="9"/>
  <c r="AI556" i="9"/>
  <c r="AJ556" i="9"/>
  <c r="AK556" i="9"/>
  <c r="AL556" i="9"/>
  <c r="AM556" i="9"/>
  <c r="AN556" i="9"/>
  <c r="AO556" i="9"/>
  <c r="AP556" i="9"/>
  <c r="AQ556" i="9"/>
  <c r="AR556" i="9"/>
  <c r="AS556" i="9"/>
  <c r="AT556" i="9"/>
  <c r="AU556" i="9"/>
  <c r="O555" i="9"/>
  <c r="S555" i="9"/>
  <c r="T555" i="9"/>
  <c r="U555" i="9"/>
  <c r="V555" i="9"/>
  <c r="W555" i="9"/>
  <c r="X555" i="9"/>
  <c r="Y555" i="9"/>
  <c r="Z555" i="9"/>
  <c r="AA555" i="9"/>
  <c r="AB555" i="9"/>
  <c r="AC555" i="9"/>
  <c r="AD555" i="9"/>
  <c r="AE555" i="9"/>
  <c r="AF555" i="9"/>
  <c r="AG555" i="9"/>
  <c r="AH555" i="9"/>
  <c r="AI555" i="9"/>
  <c r="AJ555" i="9"/>
  <c r="AK555" i="9"/>
  <c r="AL555" i="9"/>
  <c r="AM555" i="9"/>
  <c r="AN555" i="9"/>
  <c r="AO555" i="9"/>
  <c r="AP555" i="9"/>
  <c r="AQ555" i="9"/>
  <c r="AR555" i="9"/>
  <c r="AS555" i="9"/>
  <c r="AT555" i="9"/>
  <c r="AU555" i="9"/>
  <c r="O554" i="9"/>
  <c r="S554" i="9"/>
  <c r="T554" i="9"/>
  <c r="U554" i="9"/>
  <c r="V554" i="9"/>
  <c r="W554" i="9"/>
  <c r="X554" i="9"/>
  <c r="Y554" i="9"/>
  <c r="Z554" i="9"/>
  <c r="AA554" i="9"/>
  <c r="AB554" i="9"/>
  <c r="AC554" i="9"/>
  <c r="AD554" i="9"/>
  <c r="AE554" i="9"/>
  <c r="AF554" i="9"/>
  <c r="AG554" i="9"/>
  <c r="AH554" i="9"/>
  <c r="AI554" i="9"/>
  <c r="AJ554" i="9"/>
  <c r="AK554" i="9"/>
  <c r="AL554" i="9"/>
  <c r="AM554" i="9"/>
  <c r="AN554" i="9"/>
  <c r="AO554" i="9"/>
  <c r="AP554" i="9"/>
  <c r="AQ554" i="9"/>
  <c r="AR554" i="9"/>
  <c r="AS554" i="9"/>
  <c r="AT554" i="9"/>
  <c r="AU554" i="9"/>
  <c r="O553" i="9"/>
  <c r="S553" i="9"/>
  <c r="T553" i="9"/>
  <c r="U553" i="9"/>
  <c r="V553" i="9"/>
  <c r="W553" i="9"/>
  <c r="X553" i="9"/>
  <c r="Y553" i="9"/>
  <c r="Z553" i="9"/>
  <c r="AA553" i="9"/>
  <c r="AB553" i="9"/>
  <c r="AC553" i="9"/>
  <c r="AD553" i="9"/>
  <c r="AE553" i="9"/>
  <c r="AF553" i="9"/>
  <c r="AG553" i="9"/>
  <c r="AH553" i="9"/>
  <c r="AI553" i="9"/>
  <c r="AJ553" i="9"/>
  <c r="AK553" i="9"/>
  <c r="AL553" i="9"/>
  <c r="AM553" i="9"/>
  <c r="AN553" i="9"/>
  <c r="AO553" i="9"/>
  <c r="AP553" i="9"/>
  <c r="AQ553" i="9"/>
  <c r="AR553" i="9"/>
  <c r="AS553" i="9"/>
  <c r="AT553" i="9"/>
  <c r="AU553" i="9"/>
  <c r="O552" i="9"/>
  <c r="S552" i="9"/>
  <c r="T552" i="9"/>
  <c r="U552" i="9"/>
  <c r="V552" i="9"/>
  <c r="W552" i="9"/>
  <c r="X552" i="9"/>
  <c r="Y552" i="9"/>
  <c r="Z552" i="9"/>
  <c r="AA552" i="9"/>
  <c r="AB552" i="9"/>
  <c r="AC552" i="9"/>
  <c r="AD552" i="9"/>
  <c r="AE552" i="9"/>
  <c r="AF552" i="9"/>
  <c r="AG552" i="9"/>
  <c r="AH552" i="9"/>
  <c r="AI552" i="9"/>
  <c r="AJ552" i="9"/>
  <c r="AK552" i="9"/>
  <c r="AL552" i="9"/>
  <c r="AM552" i="9"/>
  <c r="AN552" i="9"/>
  <c r="AO552" i="9"/>
  <c r="AP552" i="9"/>
  <c r="AQ552" i="9"/>
  <c r="AR552" i="9"/>
  <c r="AS552" i="9"/>
  <c r="AT552" i="9"/>
  <c r="AU552" i="9"/>
  <c r="O551" i="9"/>
  <c r="S551" i="9"/>
  <c r="T551" i="9"/>
  <c r="U551" i="9"/>
  <c r="V551" i="9"/>
  <c r="W551" i="9"/>
  <c r="X551" i="9"/>
  <c r="Y551" i="9"/>
  <c r="Z551" i="9"/>
  <c r="AA551" i="9"/>
  <c r="AB551" i="9"/>
  <c r="AC551" i="9"/>
  <c r="AD551" i="9"/>
  <c r="AE551" i="9"/>
  <c r="AF551" i="9"/>
  <c r="AG551" i="9"/>
  <c r="AH551" i="9"/>
  <c r="AI551" i="9"/>
  <c r="AJ551" i="9"/>
  <c r="AK551" i="9"/>
  <c r="AL551" i="9"/>
  <c r="AM551" i="9"/>
  <c r="AN551" i="9"/>
  <c r="AO551" i="9"/>
  <c r="AP551" i="9"/>
  <c r="AQ551" i="9"/>
  <c r="AR551" i="9"/>
  <c r="AS551" i="9"/>
  <c r="AT551" i="9"/>
  <c r="AU551" i="9"/>
  <c r="H550" i="9"/>
  <c r="J550" i="9"/>
  <c r="O550" i="9"/>
  <c r="R550" i="9"/>
  <c r="S550" i="9"/>
  <c r="T550" i="9"/>
  <c r="U550" i="9"/>
  <c r="V550" i="9"/>
  <c r="W550" i="9"/>
  <c r="X550" i="9"/>
  <c r="Y550" i="9"/>
  <c r="Z550" i="9"/>
  <c r="AA550" i="9"/>
  <c r="AB550" i="9"/>
  <c r="AC550" i="9"/>
  <c r="AD550" i="9"/>
  <c r="AE550" i="9"/>
  <c r="AF550" i="9"/>
  <c r="AG550" i="9"/>
  <c r="AH550" i="9"/>
  <c r="AI550" i="9"/>
  <c r="AJ550" i="9"/>
  <c r="AK550" i="9"/>
  <c r="AL550" i="9"/>
  <c r="AM550" i="9"/>
  <c r="AN550" i="9"/>
  <c r="AO550" i="9"/>
  <c r="AP550" i="9"/>
  <c r="AQ550" i="9"/>
  <c r="AR550" i="9"/>
  <c r="AS550" i="9"/>
  <c r="AT550" i="9"/>
  <c r="AU550" i="9"/>
  <c r="O549" i="9"/>
  <c r="S549" i="9"/>
  <c r="T549" i="9"/>
  <c r="U549" i="9"/>
  <c r="V549" i="9"/>
  <c r="W549" i="9"/>
  <c r="X549" i="9"/>
  <c r="Y549" i="9"/>
  <c r="Z549" i="9"/>
  <c r="AA549" i="9"/>
  <c r="AB549" i="9"/>
  <c r="AC549" i="9"/>
  <c r="AD549" i="9"/>
  <c r="AE549" i="9"/>
  <c r="AF549" i="9"/>
  <c r="AG549" i="9"/>
  <c r="AH549" i="9"/>
  <c r="AI549" i="9"/>
  <c r="AJ549" i="9"/>
  <c r="AK549" i="9"/>
  <c r="AL549" i="9"/>
  <c r="AM549" i="9"/>
  <c r="AN549" i="9"/>
  <c r="AO549" i="9"/>
  <c r="AP549" i="9"/>
  <c r="AQ549" i="9"/>
  <c r="AR549" i="9"/>
  <c r="AS549" i="9"/>
  <c r="AT549" i="9"/>
  <c r="AU549" i="9"/>
  <c r="O548" i="9"/>
  <c r="S548" i="9"/>
  <c r="T548" i="9"/>
  <c r="U548" i="9"/>
  <c r="V548" i="9"/>
  <c r="W548" i="9"/>
  <c r="X548" i="9"/>
  <c r="Y548" i="9"/>
  <c r="Z548" i="9"/>
  <c r="AA548" i="9"/>
  <c r="AB548" i="9"/>
  <c r="AC548" i="9"/>
  <c r="AD548" i="9"/>
  <c r="AE548" i="9"/>
  <c r="AF548" i="9"/>
  <c r="AG548" i="9"/>
  <c r="AH548" i="9"/>
  <c r="AI548" i="9"/>
  <c r="AJ548" i="9"/>
  <c r="AK548" i="9"/>
  <c r="AL548" i="9"/>
  <c r="AM548" i="9"/>
  <c r="AN548" i="9"/>
  <c r="AO548" i="9"/>
  <c r="AP548" i="9"/>
  <c r="AQ548" i="9"/>
  <c r="AR548" i="9"/>
  <c r="AS548" i="9"/>
  <c r="AT548" i="9"/>
  <c r="AU548" i="9"/>
  <c r="O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AE547" i="9"/>
  <c r="AF547" i="9"/>
  <c r="AG547" i="9"/>
  <c r="AH547" i="9"/>
  <c r="AI547" i="9"/>
  <c r="AJ547" i="9"/>
  <c r="AK547" i="9"/>
  <c r="AL547" i="9"/>
  <c r="AM547" i="9"/>
  <c r="AN547" i="9"/>
  <c r="AO547" i="9"/>
  <c r="AP547" i="9"/>
  <c r="AQ547" i="9"/>
  <c r="AR547" i="9"/>
  <c r="AS547" i="9"/>
  <c r="AT547" i="9"/>
  <c r="AU547" i="9"/>
  <c r="O546" i="9"/>
  <c r="S546" i="9"/>
  <c r="T546" i="9"/>
  <c r="U546" i="9"/>
  <c r="V546" i="9"/>
  <c r="W546" i="9"/>
  <c r="X546" i="9"/>
  <c r="Y546" i="9"/>
  <c r="Z546" i="9"/>
  <c r="AA546" i="9"/>
  <c r="AB546" i="9"/>
  <c r="AC546" i="9"/>
  <c r="AD546" i="9"/>
  <c r="AE546" i="9"/>
  <c r="AF546" i="9"/>
  <c r="AG546" i="9"/>
  <c r="AH546" i="9"/>
  <c r="AI546" i="9"/>
  <c r="AJ546" i="9"/>
  <c r="AK546" i="9"/>
  <c r="AL546" i="9"/>
  <c r="AM546" i="9"/>
  <c r="AN546" i="9"/>
  <c r="AO546" i="9"/>
  <c r="AP546" i="9"/>
  <c r="AQ546" i="9"/>
  <c r="AR546" i="9"/>
  <c r="AS546" i="9"/>
  <c r="AT546" i="9"/>
  <c r="AU546" i="9"/>
  <c r="O545" i="9"/>
  <c r="S545" i="9"/>
  <c r="T545" i="9"/>
  <c r="U545" i="9"/>
  <c r="V545" i="9"/>
  <c r="W545" i="9"/>
  <c r="X545" i="9"/>
  <c r="Y545" i="9"/>
  <c r="Z545" i="9"/>
  <c r="AA545" i="9"/>
  <c r="AB545" i="9"/>
  <c r="AC545" i="9"/>
  <c r="AD545" i="9"/>
  <c r="AE545" i="9"/>
  <c r="AF545" i="9"/>
  <c r="AG545" i="9"/>
  <c r="AH545" i="9"/>
  <c r="AI545" i="9"/>
  <c r="AJ545" i="9"/>
  <c r="AK545" i="9"/>
  <c r="AL545" i="9"/>
  <c r="AM545" i="9"/>
  <c r="AN545" i="9"/>
  <c r="AO545" i="9"/>
  <c r="AP545" i="9"/>
  <c r="AQ545" i="9"/>
  <c r="AR545" i="9"/>
  <c r="AS545" i="9"/>
  <c r="AT545" i="9"/>
  <c r="AU545" i="9"/>
  <c r="O544" i="9"/>
  <c r="S544" i="9"/>
  <c r="T544" i="9"/>
  <c r="U544" i="9"/>
  <c r="V544" i="9"/>
  <c r="W544" i="9"/>
  <c r="X544" i="9"/>
  <c r="Y544" i="9"/>
  <c r="Z544" i="9"/>
  <c r="AA544" i="9"/>
  <c r="AB544" i="9"/>
  <c r="AC544" i="9"/>
  <c r="AD544" i="9"/>
  <c r="AE544" i="9"/>
  <c r="AF544" i="9"/>
  <c r="AG544" i="9"/>
  <c r="AH544" i="9"/>
  <c r="AI544" i="9"/>
  <c r="AJ544" i="9"/>
  <c r="AK544" i="9"/>
  <c r="AL544" i="9"/>
  <c r="AM544" i="9"/>
  <c r="AN544" i="9"/>
  <c r="AO544" i="9"/>
  <c r="AP544" i="9"/>
  <c r="AQ544" i="9"/>
  <c r="AR544" i="9"/>
  <c r="AS544" i="9"/>
  <c r="AT544" i="9"/>
  <c r="AU544" i="9"/>
  <c r="O543" i="9"/>
  <c r="S543" i="9"/>
  <c r="T543" i="9"/>
  <c r="U543" i="9"/>
  <c r="V543" i="9"/>
  <c r="W543" i="9"/>
  <c r="X543" i="9"/>
  <c r="Y543" i="9"/>
  <c r="Z543" i="9"/>
  <c r="AA543" i="9"/>
  <c r="AB543" i="9"/>
  <c r="AC543" i="9"/>
  <c r="AD543" i="9"/>
  <c r="AE543" i="9"/>
  <c r="AF543" i="9"/>
  <c r="AG543" i="9"/>
  <c r="AH543" i="9"/>
  <c r="AI543" i="9"/>
  <c r="AJ543" i="9"/>
  <c r="AK543" i="9"/>
  <c r="AL543" i="9"/>
  <c r="AM543" i="9"/>
  <c r="AN543" i="9"/>
  <c r="AO543" i="9"/>
  <c r="AP543" i="9"/>
  <c r="AQ543" i="9"/>
  <c r="AR543" i="9"/>
  <c r="AS543" i="9"/>
  <c r="AT543" i="9"/>
  <c r="AU543" i="9"/>
  <c r="O542" i="9"/>
  <c r="S542" i="9"/>
  <c r="T542" i="9"/>
  <c r="U542" i="9"/>
  <c r="V542" i="9"/>
  <c r="W542" i="9"/>
  <c r="X542" i="9"/>
  <c r="Y542" i="9"/>
  <c r="Z542" i="9"/>
  <c r="AA542" i="9"/>
  <c r="AB542" i="9"/>
  <c r="AC542" i="9"/>
  <c r="AD542" i="9"/>
  <c r="AE542" i="9"/>
  <c r="AF542" i="9"/>
  <c r="AG542" i="9"/>
  <c r="AH542" i="9"/>
  <c r="AI542" i="9"/>
  <c r="AJ542" i="9"/>
  <c r="AK542" i="9"/>
  <c r="AL542" i="9"/>
  <c r="AM542" i="9"/>
  <c r="AN542" i="9"/>
  <c r="AO542" i="9"/>
  <c r="AP542" i="9"/>
  <c r="AQ542" i="9"/>
  <c r="AR542" i="9"/>
  <c r="AS542" i="9"/>
  <c r="AT542" i="9"/>
  <c r="AU542" i="9"/>
  <c r="O541" i="9"/>
  <c r="S541" i="9"/>
  <c r="T541" i="9"/>
  <c r="U541" i="9"/>
  <c r="V541" i="9"/>
  <c r="W541" i="9"/>
  <c r="X541" i="9"/>
  <c r="Y541" i="9"/>
  <c r="Z541" i="9"/>
  <c r="AA541" i="9"/>
  <c r="AB541" i="9"/>
  <c r="AC541" i="9"/>
  <c r="AD541" i="9"/>
  <c r="AE541" i="9"/>
  <c r="AF541" i="9"/>
  <c r="AG541" i="9"/>
  <c r="AH541" i="9"/>
  <c r="AI541" i="9"/>
  <c r="AJ541" i="9"/>
  <c r="AK541" i="9"/>
  <c r="AL541" i="9"/>
  <c r="AM541" i="9"/>
  <c r="AN541" i="9"/>
  <c r="AO541" i="9"/>
  <c r="AP541" i="9"/>
  <c r="AQ541" i="9"/>
  <c r="AR541" i="9"/>
  <c r="AS541" i="9"/>
  <c r="AT541" i="9"/>
  <c r="AU541" i="9"/>
  <c r="O540" i="9"/>
  <c r="S540" i="9"/>
  <c r="T540" i="9"/>
  <c r="U540" i="9"/>
  <c r="V540" i="9"/>
  <c r="W540" i="9"/>
  <c r="X540" i="9"/>
  <c r="Y540" i="9"/>
  <c r="Z540" i="9"/>
  <c r="AA540" i="9"/>
  <c r="AB540" i="9"/>
  <c r="AC540" i="9"/>
  <c r="AD540" i="9"/>
  <c r="AE540" i="9"/>
  <c r="AF540" i="9"/>
  <c r="AG540" i="9"/>
  <c r="AH540" i="9"/>
  <c r="AI540" i="9"/>
  <c r="AJ540" i="9"/>
  <c r="AK540" i="9"/>
  <c r="AL540" i="9"/>
  <c r="AM540" i="9"/>
  <c r="AN540" i="9"/>
  <c r="AO540" i="9"/>
  <c r="AP540" i="9"/>
  <c r="AQ540" i="9"/>
  <c r="AR540" i="9"/>
  <c r="AS540" i="9"/>
  <c r="AT540" i="9"/>
  <c r="AU540" i="9"/>
  <c r="H539" i="9"/>
  <c r="J539" i="9"/>
  <c r="R539" i="9" s="1"/>
  <c r="O539" i="9"/>
  <c r="S539" i="9"/>
  <c r="T539" i="9"/>
  <c r="U539" i="9"/>
  <c r="V539" i="9"/>
  <c r="W539" i="9"/>
  <c r="X539" i="9"/>
  <c r="Y539" i="9"/>
  <c r="Z539" i="9"/>
  <c r="AA539" i="9"/>
  <c r="AB539" i="9"/>
  <c r="AC539" i="9"/>
  <c r="AD539" i="9"/>
  <c r="AE539" i="9"/>
  <c r="AF539" i="9"/>
  <c r="AG539" i="9"/>
  <c r="AH539" i="9"/>
  <c r="AI539" i="9"/>
  <c r="AJ539" i="9"/>
  <c r="AK539" i="9"/>
  <c r="AL539" i="9"/>
  <c r="AM539" i="9"/>
  <c r="AN539" i="9"/>
  <c r="AO539" i="9"/>
  <c r="AP539" i="9"/>
  <c r="AQ539" i="9"/>
  <c r="AR539" i="9"/>
  <c r="AS539" i="9"/>
  <c r="AT539" i="9"/>
  <c r="AU539" i="9"/>
  <c r="H538" i="9"/>
  <c r="J538" i="9"/>
  <c r="R538" i="9" s="1"/>
  <c r="O538" i="9"/>
  <c r="S538" i="9"/>
  <c r="T538" i="9"/>
  <c r="U538" i="9"/>
  <c r="V538" i="9"/>
  <c r="W538" i="9"/>
  <c r="X538" i="9"/>
  <c r="Y538" i="9"/>
  <c r="Z538" i="9"/>
  <c r="AA538" i="9"/>
  <c r="AB538" i="9"/>
  <c r="AC538" i="9"/>
  <c r="AD538" i="9"/>
  <c r="AE538" i="9"/>
  <c r="AF538" i="9"/>
  <c r="AG538" i="9"/>
  <c r="AH538" i="9"/>
  <c r="AI538" i="9"/>
  <c r="AJ538" i="9"/>
  <c r="AK538" i="9"/>
  <c r="AL538" i="9"/>
  <c r="AM538" i="9"/>
  <c r="AN538" i="9"/>
  <c r="AO538" i="9"/>
  <c r="AP538" i="9"/>
  <c r="AQ538" i="9"/>
  <c r="AR538" i="9"/>
  <c r="AS538" i="9"/>
  <c r="AT538" i="9"/>
  <c r="AU538" i="9"/>
  <c r="AV536" i="9"/>
  <c r="AU166" i="10" s="1"/>
  <c r="AW536" i="9"/>
  <c r="AX536" i="9"/>
  <c r="H524" i="9"/>
  <c r="J524" i="9"/>
  <c r="R524" i="9" s="1"/>
  <c r="O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AE524" i="9"/>
  <c r="AF524" i="9"/>
  <c r="AG524" i="9"/>
  <c r="AH524" i="9"/>
  <c r="AI524" i="9"/>
  <c r="AJ524" i="9"/>
  <c r="AK524" i="9"/>
  <c r="AL524" i="9"/>
  <c r="AM524" i="9"/>
  <c r="AN524" i="9"/>
  <c r="AO524" i="9"/>
  <c r="AP524" i="9"/>
  <c r="AQ524" i="9"/>
  <c r="AR524" i="9"/>
  <c r="AS524" i="9"/>
  <c r="AT524" i="9"/>
  <c r="AU524" i="9"/>
  <c r="O523" i="9"/>
  <c r="S523" i="9"/>
  <c r="T523" i="9"/>
  <c r="U523" i="9"/>
  <c r="V523" i="9"/>
  <c r="W523" i="9"/>
  <c r="X523" i="9"/>
  <c r="Y523" i="9"/>
  <c r="Z523" i="9"/>
  <c r="AA523" i="9"/>
  <c r="AB523" i="9"/>
  <c r="AC523" i="9"/>
  <c r="AD523" i="9"/>
  <c r="AE523" i="9"/>
  <c r="AF523" i="9"/>
  <c r="AG523" i="9"/>
  <c r="AH523" i="9"/>
  <c r="AI523" i="9"/>
  <c r="AJ523" i="9"/>
  <c r="AK523" i="9"/>
  <c r="AL523" i="9"/>
  <c r="AM523" i="9"/>
  <c r="AN523" i="9"/>
  <c r="AO523" i="9"/>
  <c r="AP523" i="9"/>
  <c r="AQ523" i="9"/>
  <c r="AR523" i="9"/>
  <c r="AS523" i="9"/>
  <c r="AT523" i="9"/>
  <c r="AU523" i="9"/>
  <c r="O522" i="9"/>
  <c r="S522" i="9"/>
  <c r="T522" i="9"/>
  <c r="U522" i="9"/>
  <c r="V522" i="9"/>
  <c r="W522" i="9"/>
  <c r="X522" i="9"/>
  <c r="Y522" i="9"/>
  <c r="Z522" i="9"/>
  <c r="AA522" i="9"/>
  <c r="AB522" i="9"/>
  <c r="AC522" i="9"/>
  <c r="AD522" i="9"/>
  <c r="AE522" i="9"/>
  <c r="AF522" i="9"/>
  <c r="AG522" i="9"/>
  <c r="AH522" i="9"/>
  <c r="AI522" i="9"/>
  <c r="AJ522" i="9"/>
  <c r="AK522" i="9"/>
  <c r="AL522" i="9"/>
  <c r="AM522" i="9"/>
  <c r="AN522" i="9"/>
  <c r="AO522" i="9"/>
  <c r="AP522" i="9"/>
  <c r="AQ522" i="9"/>
  <c r="AR522" i="9"/>
  <c r="AS522" i="9"/>
  <c r="AT522" i="9"/>
  <c r="AU522" i="9"/>
  <c r="O521" i="9"/>
  <c r="S521" i="9"/>
  <c r="T521" i="9"/>
  <c r="U521" i="9"/>
  <c r="V521" i="9"/>
  <c r="W521" i="9"/>
  <c r="X521" i="9"/>
  <c r="Y521" i="9"/>
  <c r="Z521" i="9"/>
  <c r="AA521" i="9"/>
  <c r="AB521" i="9"/>
  <c r="AC521" i="9"/>
  <c r="AD521" i="9"/>
  <c r="AE521" i="9"/>
  <c r="AF521" i="9"/>
  <c r="AG521" i="9"/>
  <c r="AH521" i="9"/>
  <c r="AI521" i="9"/>
  <c r="AJ521" i="9"/>
  <c r="AK521" i="9"/>
  <c r="AL521" i="9"/>
  <c r="AM521" i="9"/>
  <c r="AN521" i="9"/>
  <c r="AO521" i="9"/>
  <c r="AP521" i="9"/>
  <c r="AQ521" i="9"/>
  <c r="AR521" i="9"/>
  <c r="AS521" i="9"/>
  <c r="AT521" i="9"/>
  <c r="AU521" i="9"/>
  <c r="O520" i="9"/>
  <c r="S520" i="9"/>
  <c r="T520" i="9"/>
  <c r="U520" i="9"/>
  <c r="V520" i="9"/>
  <c r="W520" i="9"/>
  <c r="X520" i="9"/>
  <c r="Y520" i="9"/>
  <c r="Z520" i="9"/>
  <c r="AA520" i="9"/>
  <c r="AB520" i="9"/>
  <c r="AC520" i="9"/>
  <c r="AD520" i="9"/>
  <c r="AE520" i="9"/>
  <c r="AF520" i="9"/>
  <c r="AG520" i="9"/>
  <c r="AH520" i="9"/>
  <c r="AI520" i="9"/>
  <c r="AJ520" i="9"/>
  <c r="AK520" i="9"/>
  <c r="AL520" i="9"/>
  <c r="AM520" i="9"/>
  <c r="AN520" i="9"/>
  <c r="AO520" i="9"/>
  <c r="AP520" i="9"/>
  <c r="AQ520" i="9"/>
  <c r="AR520" i="9"/>
  <c r="AS520" i="9"/>
  <c r="AT520" i="9"/>
  <c r="AU520" i="9"/>
  <c r="O519" i="9"/>
  <c r="S519" i="9"/>
  <c r="T519" i="9"/>
  <c r="U519" i="9"/>
  <c r="V519" i="9"/>
  <c r="W519" i="9"/>
  <c r="X519" i="9"/>
  <c r="Y519" i="9"/>
  <c r="Z519" i="9"/>
  <c r="AA519" i="9"/>
  <c r="AB519" i="9"/>
  <c r="AC519" i="9"/>
  <c r="AD519" i="9"/>
  <c r="AE519" i="9"/>
  <c r="AF519" i="9"/>
  <c r="AG519" i="9"/>
  <c r="AH519" i="9"/>
  <c r="AI519" i="9"/>
  <c r="AJ519" i="9"/>
  <c r="AK519" i="9"/>
  <c r="AL519" i="9"/>
  <c r="AM519" i="9"/>
  <c r="AN519" i="9"/>
  <c r="AO519" i="9"/>
  <c r="AP519" i="9"/>
  <c r="AQ519" i="9"/>
  <c r="AR519" i="9"/>
  <c r="AS519" i="9"/>
  <c r="AT519" i="9"/>
  <c r="AU519" i="9"/>
  <c r="AV517" i="9"/>
  <c r="AU165" i="10" s="1"/>
  <c r="AW517" i="9"/>
  <c r="AX517" i="9"/>
  <c r="O504" i="9"/>
  <c r="S504" i="9"/>
  <c r="T504" i="9"/>
  <c r="U504" i="9"/>
  <c r="V504" i="9"/>
  <c r="W504" i="9"/>
  <c r="X504" i="9"/>
  <c r="Y504" i="9"/>
  <c r="Z504" i="9"/>
  <c r="AA504" i="9"/>
  <c r="AB504" i="9"/>
  <c r="AC504" i="9"/>
  <c r="AD504" i="9"/>
  <c r="AE504" i="9"/>
  <c r="AF504" i="9"/>
  <c r="AG504" i="9"/>
  <c r="AH504" i="9"/>
  <c r="AI504" i="9"/>
  <c r="AJ504" i="9"/>
  <c r="AK504" i="9"/>
  <c r="AL504" i="9"/>
  <c r="AM504" i="9"/>
  <c r="AN504" i="9"/>
  <c r="AO504" i="9"/>
  <c r="AP504" i="9"/>
  <c r="AQ504" i="9"/>
  <c r="AR504" i="9"/>
  <c r="AS504" i="9"/>
  <c r="AT504" i="9"/>
  <c r="AU504" i="9"/>
  <c r="O503" i="9"/>
  <c r="S503" i="9"/>
  <c r="T503" i="9"/>
  <c r="U503" i="9"/>
  <c r="V503" i="9"/>
  <c r="W503" i="9"/>
  <c r="X503" i="9"/>
  <c r="Y503" i="9"/>
  <c r="Z503" i="9"/>
  <c r="AA503" i="9"/>
  <c r="AB503" i="9"/>
  <c r="AC503" i="9"/>
  <c r="AD503" i="9"/>
  <c r="AE503" i="9"/>
  <c r="AF503" i="9"/>
  <c r="AG503" i="9"/>
  <c r="AH503" i="9"/>
  <c r="AI503" i="9"/>
  <c r="AJ503" i="9"/>
  <c r="AK503" i="9"/>
  <c r="AL503" i="9"/>
  <c r="AM503" i="9"/>
  <c r="AN503" i="9"/>
  <c r="AO503" i="9"/>
  <c r="AP503" i="9"/>
  <c r="AQ503" i="9"/>
  <c r="AR503" i="9"/>
  <c r="AS503" i="9"/>
  <c r="AT503" i="9"/>
  <c r="AU503" i="9"/>
  <c r="O502" i="9"/>
  <c r="S502" i="9"/>
  <c r="T502" i="9"/>
  <c r="U502" i="9"/>
  <c r="V502" i="9"/>
  <c r="W502" i="9"/>
  <c r="X502" i="9"/>
  <c r="Y502" i="9"/>
  <c r="Z502" i="9"/>
  <c r="AA502" i="9"/>
  <c r="AB502" i="9"/>
  <c r="AC502" i="9"/>
  <c r="AD502" i="9"/>
  <c r="AE502" i="9"/>
  <c r="AF502" i="9"/>
  <c r="AG502" i="9"/>
  <c r="AH502" i="9"/>
  <c r="AI502" i="9"/>
  <c r="AJ502" i="9"/>
  <c r="AK502" i="9"/>
  <c r="AL502" i="9"/>
  <c r="AM502" i="9"/>
  <c r="AN502" i="9"/>
  <c r="AO502" i="9"/>
  <c r="AP502" i="9"/>
  <c r="AQ502" i="9"/>
  <c r="AR502" i="9"/>
  <c r="AS502" i="9"/>
  <c r="AT502" i="9"/>
  <c r="AU502" i="9"/>
  <c r="O501" i="9"/>
  <c r="S501" i="9"/>
  <c r="T501" i="9"/>
  <c r="U501" i="9"/>
  <c r="V501" i="9"/>
  <c r="W501" i="9"/>
  <c r="X501" i="9"/>
  <c r="Y501" i="9"/>
  <c r="Z501" i="9"/>
  <c r="AA501" i="9"/>
  <c r="AB501" i="9"/>
  <c r="AC501" i="9"/>
  <c r="AD501" i="9"/>
  <c r="AE501" i="9"/>
  <c r="AF501" i="9"/>
  <c r="AG501" i="9"/>
  <c r="AH501" i="9"/>
  <c r="AI501" i="9"/>
  <c r="AJ501" i="9"/>
  <c r="AK501" i="9"/>
  <c r="AL501" i="9"/>
  <c r="AM501" i="9"/>
  <c r="AN501" i="9"/>
  <c r="AO501" i="9"/>
  <c r="AP501" i="9"/>
  <c r="AQ501" i="9"/>
  <c r="AR501" i="9"/>
  <c r="AS501" i="9"/>
  <c r="AT501" i="9"/>
  <c r="AU501" i="9"/>
  <c r="O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AE500" i="9"/>
  <c r="AF500" i="9"/>
  <c r="AG500" i="9"/>
  <c r="AH500" i="9"/>
  <c r="AI500" i="9"/>
  <c r="AJ500" i="9"/>
  <c r="AK500" i="9"/>
  <c r="AL500" i="9"/>
  <c r="AM500" i="9"/>
  <c r="AN500" i="9"/>
  <c r="AO500" i="9"/>
  <c r="AP500" i="9"/>
  <c r="AQ500" i="9"/>
  <c r="AR500" i="9"/>
  <c r="AS500" i="9"/>
  <c r="AT500" i="9"/>
  <c r="AU500" i="9"/>
  <c r="AV498" i="9"/>
  <c r="AU164" i="10" s="1"/>
  <c r="AW498" i="9"/>
  <c r="AX498" i="9"/>
  <c r="O487" i="9"/>
  <c r="S487" i="9"/>
  <c r="T487" i="9"/>
  <c r="U487" i="9"/>
  <c r="V487" i="9"/>
  <c r="W487" i="9"/>
  <c r="X487" i="9"/>
  <c r="Y487" i="9"/>
  <c r="Z487" i="9"/>
  <c r="AA487" i="9"/>
  <c r="AB487" i="9"/>
  <c r="AC487" i="9"/>
  <c r="AD487" i="9"/>
  <c r="AE487" i="9"/>
  <c r="AF487" i="9"/>
  <c r="AG487" i="9"/>
  <c r="AH487" i="9"/>
  <c r="AI487" i="9"/>
  <c r="AJ487" i="9"/>
  <c r="AK487" i="9"/>
  <c r="AL487" i="9"/>
  <c r="AM487" i="9"/>
  <c r="AN487" i="9"/>
  <c r="AO487" i="9"/>
  <c r="AP487" i="9"/>
  <c r="AQ487" i="9"/>
  <c r="AR487" i="9"/>
  <c r="AS487" i="9"/>
  <c r="AT487" i="9"/>
  <c r="AU487" i="9"/>
  <c r="O486" i="9"/>
  <c r="S486" i="9"/>
  <c r="T486" i="9"/>
  <c r="U486" i="9"/>
  <c r="V486" i="9"/>
  <c r="W486" i="9"/>
  <c r="X486" i="9"/>
  <c r="Y486" i="9"/>
  <c r="Z486" i="9"/>
  <c r="AA486" i="9"/>
  <c r="AB486" i="9"/>
  <c r="AC486" i="9"/>
  <c r="AD486" i="9"/>
  <c r="AE486" i="9"/>
  <c r="AF486" i="9"/>
  <c r="AG486" i="9"/>
  <c r="AH486" i="9"/>
  <c r="AI486" i="9"/>
  <c r="AJ486" i="9"/>
  <c r="AK486" i="9"/>
  <c r="AL486" i="9"/>
  <c r="AM486" i="9"/>
  <c r="AN486" i="9"/>
  <c r="AO486" i="9"/>
  <c r="AP486" i="9"/>
  <c r="AQ486" i="9"/>
  <c r="AR486" i="9"/>
  <c r="AS486" i="9"/>
  <c r="AT486" i="9"/>
  <c r="AU486" i="9"/>
  <c r="O485" i="9"/>
  <c r="S485" i="9"/>
  <c r="T485" i="9"/>
  <c r="U485" i="9"/>
  <c r="V485" i="9"/>
  <c r="W485" i="9"/>
  <c r="X485" i="9"/>
  <c r="Y485" i="9"/>
  <c r="Z485" i="9"/>
  <c r="AA485" i="9"/>
  <c r="AB485" i="9"/>
  <c r="AC485" i="9"/>
  <c r="AD485" i="9"/>
  <c r="AE485" i="9"/>
  <c r="AF485" i="9"/>
  <c r="AG485" i="9"/>
  <c r="AH485" i="9"/>
  <c r="AI485" i="9"/>
  <c r="AJ485" i="9"/>
  <c r="AK485" i="9"/>
  <c r="AL485" i="9"/>
  <c r="AM485" i="9"/>
  <c r="AN485" i="9"/>
  <c r="AO485" i="9"/>
  <c r="AP485" i="9"/>
  <c r="AQ485" i="9"/>
  <c r="AR485" i="9"/>
  <c r="AS485" i="9"/>
  <c r="AT485" i="9"/>
  <c r="AU485" i="9"/>
  <c r="H484" i="9"/>
  <c r="J484" i="9"/>
  <c r="R484" i="9" s="1"/>
  <c r="O484" i="9"/>
  <c r="S484" i="9"/>
  <c r="T484" i="9"/>
  <c r="U484" i="9"/>
  <c r="V484" i="9"/>
  <c r="W484" i="9"/>
  <c r="X484" i="9"/>
  <c r="Y484" i="9"/>
  <c r="Z484" i="9"/>
  <c r="AA484" i="9"/>
  <c r="AB484" i="9"/>
  <c r="AC484" i="9"/>
  <c r="AD484" i="9"/>
  <c r="AE484" i="9"/>
  <c r="AF484" i="9"/>
  <c r="AG484" i="9"/>
  <c r="AH484" i="9"/>
  <c r="AI484" i="9"/>
  <c r="AJ484" i="9"/>
  <c r="AK484" i="9"/>
  <c r="AL484" i="9"/>
  <c r="AM484" i="9"/>
  <c r="AN484" i="9"/>
  <c r="AO484" i="9"/>
  <c r="AP484" i="9"/>
  <c r="AQ484" i="9"/>
  <c r="AR484" i="9"/>
  <c r="AS484" i="9"/>
  <c r="AT484" i="9"/>
  <c r="AU484" i="9"/>
  <c r="H483" i="9"/>
  <c r="J483" i="9"/>
  <c r="R483" i="9" s="1"/>
  <c r="O483" i="9"/>
  <c r="S483" i="9"/>
  <c r="T483" i="9"/>
  <c r="U483" i="9"/>
  <c r="V483" i="9"/>
  <c r="W483" i="9"/>
  <c r="X483" i="9"/>
  <c r="Y483" i="9"/>
  <c r="Z483" i="9"/>
  <c r="AA483" i="9"/>
  <c r="AB483" i="9"/>
  <c r="AC483" i="9"/>
  <c r="AD483" i="9"/>
  <c r="AE483" i="9"/>
  <c r="AF483" i="9"/>
  <c r="AG483" i="9"/>
  <c r="AH483" i="9"/>
  <c r="AI483" i="9"/>
  <c r="AJ483" i="9"/>
  <c r="AK483" i="9"/>
  <c r="AL483" i="9"/>
  <c r="AM483" i="9"/>
  <c r="AN483" i="9"/>
  <c r="AO483" i="9"/>
  <c r="AP483" i="9"/>
  <c r="AQ483" i="9"/>
  <c r="AR483" i="9"/>
  <c r="AS483" i="9"/>
  <c r="AT483" i="9"/>
  <c r="AU483" i="9"/>
  <c r="O482" i="9"/>
  <c r="S482" i="9"/>
  <c r="T482" i="9"/>
  <c r="U482" i="9"/>
  <c r="V482" i="9"/>
  <c r="W482" i="9"/>
  <c r="X482" i="9"/>
  <c r="Y482" i="9"/>
  <c r="Z482" i="9"/>
  <c r="AA482" i="9"/>
  <c r="AB482" i="9"/>
  <c r="AC482" i="9"/>
  <c r="AD482" i="9"/>
  <c r="AE482" i="9"/>
  <c r="AF482" i="9"/>
  <c r="AG482" i="9"/>
  <c r="AH482" i="9"/>
  <c r="AI482" i="9"/>
  <c r="AJ482" i="9"/>
  <c r="AK482" i="9"/>
  <c r="AL482" i="9"/>
  <c r="AM482" i="9"/>
  <c r="AN482" i="9"/>
  <c r="AO482" i="9"/>
  <c r="AP482" i="9"/>
  <c r="AQ482" i="9"/>
  <c r="AR482" i="9"/>
  <c r="AS482" i="9"/>
  <c r="AT482" i="9"/>
  <c r="AU482" i="9"/>
  <c r="H481" i="9"/>
  <c r="J481" i="9"/>
  <c r="R481" i="9" s="1"/>
  <c r="O481" i="9"/>
  <c r="S481" i="9"/>
  <c r="T481" i="9"/>
  <c r="U481" i="9"/>
  <c r="V481" i="9"/>
  <c r="W481" i="9"/>
  <c r="X481" i="9"/>
  <c r="Y481" i="9"/>
  <c r="Z481" i="9"/>
  <c r="AA481" i="9"/>
  <c r="AB481" i="9"/>
  <c r="AC481" i="9"/>
  <c r="AD481" i="9"/>
  <c r="AE481" i="9"/>
  <c r="AF481" i="9"/>
  <c r="AG481" i="9"/>
  <c r="AH481" i="9"/>
  <c r="AI481" i="9"/>
  <c r="AJ481" i="9"/>
  <c r="AK481" i="9"/>
  <c r="AL481" i="9"/>
  <c r="AM481" i="9"/>
  <c r="AN481" i="9"/>
  <c r="AO481" i="9"/>
  <c r="AP481" i="9"/>
  <c r="AQ481" i="9"/>
  <c r="AR481" i="9"/>
  <c r="AS481" i="9"/>
  <c r="AT481" i="9"/>
  <c r="AU481" i="9"/>
  <c r="O480" i="9"/>
  <c r="S480" i="9"/>
  <c r="T480" i="9"/>
  <c r="U480" i="9"/>
  <c r="V480" i="9"/>
  <c r="W480" i="9"/>
  <c r="X480" i="9"/>
  <c r="Y480" i="9"/>
  <c r="Z480" i="9"/>
  <c r="AA480" i="9"/>
  <c r="AB480" i="9"/>
  <c r="AC480" i="9"/>
  <c r="AD480" i="9"/>
  <c r="AE480" i="9"/>
  <c r="AF480" i="9"/>
  <c r="AG480" i="9"/>
  <c r="AH480" i="9"/>
  <c r="AI480" i="9"/>
  <c r="AJ480" i="9"/>
  <c r="AK480" i="9"/>
  <c r="AL480" i="9"/>
  <c r="AM480" i="9"/>
  <c r="AN480" i="9"/>
  <c r="AO480" i="9"/>
  <c r="AP480" i="9"/>
  <c r="AQ480" i="9"/>
  <c r="AR480" i="9"/>
  <c r="AS480" i="9"/>
  <c r="AT480" i="9"/>
  <c r="AU480" i="9"/>
  <c r="O479" i="9"/>
  <c r="S479" i="9"/>
  <c r="T479" i="9"/>
  <c r="U479" i="9"/>
  <c r="V479" i="9"/>
  <c r="W479" i="9"/>
  <c r="X479" i="9"/>
  <c r="Y479" i="9"/>
  <c r="Z479" i="9"/>
  <c r="AA479" i="9"/>
  <c r="AB479" i="9"/>
  <c r="AC479" i="9"/>
  <c r="AD479" i="9"/>
  <c r="AE479" i="9"/>
  <c r="AF479" i="9"/>
  <c r="AG479" i="9"/>
  <c r="AH479" i="9"/>
  <c r="AI479" i="9"/>
  <c r="AJ479" i="9"/>
  <c r="AK479" i="9"/>
  <c r="AL479" i="9"/>
  <c r="AM479" i="9"/>
  <c r="AN479" i="9"/>
  <c r="AO479" i="9"/>
  <c r="AP479" i="9"/>
  <c r="AQ479" i="9"/>
  <c r="AR479" i="9"/>
  <c r="AS479" i="9"/>
  <c r="AT479" i="9"/>
  <c r="AU479" i="9"/>
  <c r="O478" i="9"/>
  <c r="S478" i="9"/>
  <c r="T478" i="9"/>
  <c r="U478" i="9"/>
  <c r="V478" i="9"/>
  <c r="W478" i="9"/>
  <c r="X478" i="9"/>
  <c r="Y478" i="9"/>
  <c r="Z478" i="9"/>
  <c r="AA478" i="9"/>
  <c r="AB478" i="9"/>
  <c r="AC478" i="9"/>
  <c r="AD478" i="9"/>
  <c r="AE478" i="9"/>
  <c r="AF478" i="9"/>
  <c r="AG478" i="9"/>
  <c r="AH478" i="9"/>
  <c r="AI478" i="9"/>
  <c r="AJ478" i="9"/>
  <c r="AK478" i="9"/>
  <c r="AL478" i="9"/>
  <c r="AM478" i="9"/>
  <c r="AN478" i="9"/>
  <c r="AO478" i="9"/>
  <c r="AP478" i="9"/>
  <c r="AQ478" i="9"/>
  <c r="AR478" i="9"/>
  <c r="AS478" i="9"/>
  <c r="AT478" i="9"/>
  <c r="AU478" i="9"/>
  <c r="O477" i="9"/>
  <c r="S477" i="9"/>
  <c r="T477" i="9"/>
  <c r="U477" i="9"/>
  <c r="V477" i="9"/>
  <c r="W477" i="9"/>
  <c r="X477" i="9"/>
  <c r="Y477" i="9"/>
  <c r="Z477" i="9"/>
  <c r="AA477" i="9"/>
  <c r="AB477" i="9"/>
  <c r="AC477" i="9"/>
  <c r="AD477" i="9"/>
  <c r="AE477" i="9"/>
  <c r="AF477" i="9"/>
  <c r="AG477" i="9"/>
  <c r="AH477" i="9"/>
  <c r="AI477" i="9"/>
  <c r="AJ477" i="9"/>
  <c r="AK477" i="9"/>
  <c r="AL477" i="9"/>
  <c r="AM477" i="9"/>
  <c r="AN477" i="9"/>
  <c r="AO477" i="9"/>
  <c r="AP477" i="9"/>
  <c r="AQ477" i="9"/>
  <c r="AR477" i="9"/>
  <c r="AS477" i="9"/>
  <c r="AT477" i="9"/>
  <c r="AU477" i="9"/>
  <c r="O476" i="9"/>
  <c r="S476" i="9"/>
  <c r="T476" i="9"/>
  <c r="U476" i="9"/>
  <c r="V476" i="9"/>
  <c r="W476" i="9"/>
  <c r="X476" i="9"/>
  <c r="Y476" i="9"/>
  <c r="Z476" i="9"/>
  <c r="AA476" i="9"/>
  <c r="AB476" i="9"/>
  <c r="AC476" i="9"/>
  <c r="AD476" i="9"/>
  <c r="AE476" i="9"/>
  <c r="AF476" i="9"/>
  <c r="AG476" i="9"/>
  <c r="AH476" i="9"/>
  <c r="AI476" i="9"/>
  <c r="AJ476" i="9"/>
  <c r="AK476" i="9"/>
  <c r="AL476" i="9"/>
  <c r="AM476" i="9"/>
  <c r="AN476" i="9"/>
  <c r="AO476" i="9"/>
  <c r="AP476" i="9"/>
  <c r="AQ476" i="9"/>
  <c r="AR476" i="9"/>
  <c r="AS476" i="9"/>
  <c r="AT476" i="9"/>
  <c r="AU476" i="9"/>
  <c r="O475" i="9"/>
  <c r="S475" i="9"/>
  <c r="T475" i="9"/>
  <c r="U475" i="9"/>
  <c r="V475" i="9"/>
  <c r="W475" i="9"/>
  <c r="X475" i="9"/>
  <c r="Y475" i="9"/>
  <c r="Z475" i="9"/>
  <c r="AA475" i="9"/>
  <c r="AB475" i="9"/>
  <c r="AC475" i="9"/>
  <c r="AD475" i="9"/>
  <c r="AE475" i="9"/>
  <c r="AF475" i="9"/>
  <c r="AG475" i="9"/>
  <c r="AH475" i="9"/>
  <c r="AI475" i="9"/>
  <c r="AJ475" i="9"/>
  <c r="AK475" i="9"/>
  <c r="AL475" i="9"/>
  <c r="AM475" i="9"/>
  <c r="AN475" i="9"/>
  <c r="AO475" i="9"/>
  <c r="AP475" i="9"/>
  <c r="AQ475" i="9"/>
  <c r="AR475" i="9"/>
  <c r="AS475" i="9"/>
  <c r="AT475" i="9"/>
  <c r="AU475" i="9"/>
  <c r="H474" i="9"/>
  <c r="J474" i="9"/>
  <c r="R474" i="9" s="1"/>
  <c r="O474" i="9"/>
  <c r="S474" i="9"/>
  <c r="T474" i="9"/>
  <c r="U474" i="9"/>
  <c r="V474" i="9"/>
  <c r="W474" i="9"/>
  <c r="X474" i="9"/>
  <c r="Y474" i="9"/>
  <c r="Z474" i="9"/>
  <c r="AA474" i="9"/>
  <c r="AB474" i="9"/>
  <c r="AC474" i="9"/>
  <c r="AD474" i="9"/>
  <c r="AE474" i="9"/>
  <c r="AF474" i="9"/>
  <c r="AG474" i="9"/>
  <c r="AH474" i="9"/>
  <c r="AI474" i="9"/>
  <c r="AJ474" i="9"/>
  <c r="AK474" i="9"/>
  <c r="AL474" i="9"/>
  <c r="AM474" i="9"/>
  <c r="AN474" i="9"/>
  <c r="AO474" i="9"/>
  <c r="AP474" i="9"/>
  <c r="AQ474" i="9"/>
  <c r="AR474" i="9"/>
  <c r="AS474" i="9"/>
  <c r="AT474" i="9"/>
  <c r="AU474" i="9"/>
  <c r="O473" i="9"/>
  <c r="S473" i="9"/>
  <c r="T473" i="9"/>
  <c r="U473" i="9"/>
  <c r="V473" i="9"/>
  <c r="W473" i="9"/>
  <c r="X473" i="9"/>
  <c r="Y473" i="9"/>
  <c r="Z473" i="9"/>
  <c r="AA473" i="9"/>
  <c r="AB473" i="9"/>
  <c r="AC473" i="9"/>
  <c r="AD473" i="9"/>
  <c r="AE473" i="9"/>
  <c r="AF473" i="9"/>
  <c r="AG473" i="9"/>
  <c r="AH473" i="9"/>
  <c r="AI473" i="9"/>
  <c r="AJ473" i="9"/>
  <c r="AK473" i="9"/>
  <c r="AL473" i="9"/>
  <c r="AM473" i="9"/>
  <c r="AN473" i="9"/>
  <c r="AO473" i="9"/>
  <c r="AP473" i="9"/>
  <c r="AQ473" i="9"/>
  <c r="AR473" i="9"/>
  <c r="AS473" i="9"/>
  <c r="AT473" i="9"/>
  <c r="AU473" i="9"/>
  <c r="O472" i="9"/>
  <c r="R472" i="9"/>
  <c r="S472" i="9"/>
  <c r="T472" i="9"/>
  <c r="U472" i="9"/>
  <c r="V472" i="9"/>
  <c r="W472" i="9"/>
  <c r="X472" i="9"/>
  <c r="Y472" i="9"/>
  <c r="Z472" i="9"/>
  <c r="AA472" i="9"/>
  <c r="AB472" i="9"/>
  <c r="AC472" i="9"/>
  <c r="AD472" i="9"/>
  <c r="AE472" i="9"/>
  <c r="AF472" i="9"/>
  <c r="AG472" i="9"/>
  <c r="AH472" i="9"/>
  <c r="AI472" i="9"/>
  <c r="AJ472" i="9"/>
  <c r="AK472" i="9"/>
  <c r="AL472" i="9"/>
  <c r="AM472" i="9"/>
  <c r="AN472" i="9"/>
  <c r="AO472" i="9"/>
  <c r="AP472" i="9"/>
  <c r="AQ472" i="9"/>
  <c r="AR472" i="9"/>
  <c r="AS472" i="9"/>
  <c r="AT472" i="9"/>
  <c r="AU472" i="9"/>
  <c r="H471" i="9"/>
  <c r="J471" i="9"/>
  <c r="O471" i="9"/>
  <c r="R471" i="9"/>
  <c r="S471" i="9"/>
  <c r="T471" i="9"/>
  <c r="U471" i="9"/>
  <c r="V471" i="9"/>
  <c r="W471" i="9"/>
  <c r="X471" i="9"/>
  <c r="Y471" i="9"/>
  <c r="Z471" i="9"/>
  <c r="AA471" i="9"/>
  <c r="AB471" i="9"/>
  <c r="AC471" i="9"/>
  <c r="AD471" i="9"/>
  <c r="AE471" i="9"/>
  <c r="AF471" i="9"/>
  <c r="AG471" i="9"/>
  <c r="AH471" i="9"/>
  <c r="AI471" i="9"/>
  <c r="AJ471" i="9"/>
  <c r="AK471" i="9"/>
  <c r="AL471" i="9"/>
  <c r="AM471" i="9"/>
  <c r="AN471" i="9"/>
  <c r="AO471" i="9"/>
  <c r="AP471" i="9"/>
  <c r="AQ471" i="9"/>
  <c r="AR471" i="9"/>
  <c r="AS471" i="9"/>
  <c r="AT471" i="9"/>
  <c r="AU471" i="9"/>
  <c r="O470" i="9"/>
  <c r="S470" i="9"/>
  <c r="T470" i="9"/>
  <c r="U470" i="9"/>
  <c r="V470" i="9"/>
  <c r="W470" i="9"/>
  <c r="X470" i="9"/>
  <c r="Y470" i="9"/>
  <c r="Z470" i="9"/>
  <c r="AA470" i="9"/>
  <c r="AB470" i="9"/>
  <c r="AC470" i="9"/>
  <c r="AD470" i="9"/>
  <c r="AE470" i="9"/>
  <c r="AF470" i="9"/>
  <c r="AG470" i="9"/>
  <c r="AH470" i="9"/>
  <c r="AI470" i="9"/>
  <c r="AJ470" i="9"/>
  <c r="AK470" i="9"/>
  <c r="AL470" i="9"/>
  <c r="AM470" i="9"/>
  <c r="AN470" i="9"/>
  <c r="AO470" i="9"/>
  <c r="AP470" i="9"/>
  <c r="AQ470" i="9"/>
  <c r="AR470" i="9"/>
  <c r="AS470" i="9"/>
  <c r="AT470" i="9"/>
  <c r="AU470" i="9"/>
  <c r="O469" i="9"/>
  <c r="S469" i="9"/>
  <c r="T469" i="9"/>
  <c r="U469" i="9"/>
  <c r="V469" i="9"/>
  <c r="W469" i="9"/>
  <c r="X469" i="9"/>
  <c r="Y469" i="9"/>
  <c r="Z469" i="9"/>
  <c r="AA469" i="9"/>
  <c r="AB469" i="9"/>
  <c r="AC469" i="9"/>
  <c r="AD469" i="9"/>
  <c r="AE469" i="9"/>
  <c r="AF469" i="9"/>
  <c r="AG469" i="9"/>
  <c r="AH469" i="9"/>
  <c r="AI469" i="9"/>
  <c r="AJ469" i="9"/>
  <c r="AK469" i="9"/>
  <c r="AL469" i="9"/>
  <c r="AM469" i="9"/>
  <c r="AN469" i="9"/>
  <c r="AO469" i="9"/>
  <c r="AP469" i="9"/>
  <c r="AQ469" i="9"/>
  <c r="AR469" i="9"/>
  <c r="AS469" i="9"/>
  <c r="AT469" i="9"/>
  <c r="AU469" i="9"/>
  <c r="H468" i="9"/>
  <c r="J468" i="9"/>
  <c r="R468" i="9" s="1"/>
  <c r="O468" i="9"/>
  <c r="S468" i="9"/>
  <c r="T468" i="9"/>
  <c r="U468" i="9"/>
  <c r="V468" i="9"/>
  <c r="W468" i="9"/>
  <c r="X468" i="9"/>
  <c r="Y468" i="9"/>
  <c r="Z468" i="9"/>
  <c r="AA468" i="9"/>
  <c r="AB468" i="9"/>
  <c r="AC468" i="9"/>
  <c r="AD468" i="9"/>
  <c r="AE468" i="9"/>
  <c r="AF468" i="9"/>
  <c r="AG468" i="9"/>
  <c r="AH468" i="9"/>
  <c r="AI468" i="9"/>
  <c r="AJ468" i="9"/>
  <c r="AK468" i="9"/>
  <c r="AL468" i="9"/>
  <c r="AM468" i="9"/>
  <c r="AN468" i="9"/>
  <c r="AO468" i="9"/>
  <c r="AP468" i="9"/>
  <c r="AQ468" i="9"/>
  <c r="AR468" i="9"/>
  <c r="AS468" i="9"/>
  <c r="AT468" i="9"/>
  <c r="AU468" i="9"/>
  <c r="O467" i="9"/>
  <c r="S467" i="9"/>
  <c r="T467" i="9"/>
  <c r="U467" i="9"/>
  <c r="V467" i="9"/>
  <c r="W467" i="9"/>
  <c r="X467" i="9"/>
  <c r="Y467" i="9"/>
  <c r="Z467" i="9"/>
  <c r="AA467" i="9"/>
  <c r="AB467" i="9"/>
  <c r="AC467" i="9"/>
  <c r="AD467" i="9"/>
  <c r="AE467" i="9"/>
  <c r="AF467" i="9"/>
  <c r="AG467" i="9"/>
  <c r="AH467" i="9"/>
  <c r="AI467" i="9"/>
  <c r="AJ467" i="9"/>
  <c r="AK467" i="9"/>
  <c r="AL467" i="9"/>
  <c r="AM467" i="9"/>
  <c r="AN467" i="9"/>
  <c r="AO467" i="9"/>
  <c r="AP467" i="9"/>
  <c r="AQ467" i="9"/>
  <c r="AR467" i="9"/>
  <c r="AS467" i="9"/>
  <c r="AT467" i="9"/>
  <c r="AU467" i="9"/>
  <c r="O466" i="9"/>
  <c r="S466" i="9"/>
  <c r="T466" i="9"/>
  <c r="U466" i="9"/>
  <c r="V466" i="9"/>
  <c r="W466" i="9"/>
  <c r="X466" i="9"/>
  <c r="Y466" i="9"/>
  <c r="Z466" i="9"/>
  <c r="AA466" i="9"/>
  <c r="AB466" i="9"/>
  <c r="AC466" i="9"/>
  <c r="AD466" i="9"/>
  <c r="AE466" i="9"/>
  <c r="AF466" i="9"/>
  <c r="AG466" i="9"/>
  <c r="AH466" i="9"/>
  <c r="AI466" i="9"/>
  <c r="AJ466" i="9"/>
  <c r="AK466" i="9"/>
  <c r="AL466" i="9"/>
  <c r="AM466" i="9"/>
  <c r="AN466" i="9"/>
  <c r="AO466" i="9"/>
  <c r="AP466" i="9"/>
  <c r="AQ466" i="9"/>
  <c r="AR466" i="9"/>
  <c r="AS466" i="9"/>
  <c r="AT466" i="9"/>
  <c r="AU466" i="9"/>
  <c r="O465" i="9"/>
  <c r="S465" i="9"/>
  <c r="T465" i="9"/>
  <c r="U465" i="9"/>
  <c r="V465" i="9"/>
  <c r="W465" i="9"/>
  <c r="X465" i="9"/>
  <c r="Y465" i="9"/>
  <c r="Z465" i="9"/>
  <c r="AA465" i="9"/>
  <c r="AB465" i="9"/>
  <c r="AC465" i="9"/>
  <c r="AD465" i="9"/>
  <c r="AE465" i="9"/>
  <c r="AF465" i="9"/>
  <c r="AG465" i="9"/>
  <c r="AH465" i="9"/>
  <c r="AI465" i="9"/>
  <c r="AJ465" i="9"/>
  <c r="AK465" i="9"/>
  <c r="AL465" i="9"/>
  <c r="AM465" i="9"/>
  <c r="AN465" i="9"/>
  <c r="AO465" i="9"/>
  <c r="AP465" i="9"/>
  <c r="AQ465" i="9"/>
  <c r="AR465" i="9"/>
  <c r="AS465" i="9"/>
  <c r="AT465" i="9"/>
  <c r="AU465" i="9"/>
  <c r="O464" i="9"/>
  <c r="S464" i="9"/>
  <c r="T464" i="9"/>
  <c r="U464" i="9"/>
  <c r="V464" i="9"/>
  <c r="W464" i="9"/>
  <c r="X464" i="9"/>
  <c r="Y464" i="9"/>
  <c r="Z464" i="9"/>
  <c r="AA464" i="9"/>
  <c r="AB464" i="9"/>
  <c r="AC464" i="9"/>
  <c r="AD464" i="9"/>
  <c r="AE464" i="9"/>
  <c r="AF464" i="9"/>
  <c r="AG464" i="9"/>
  <c r="AH464" i="9"/>
  <c r="AI464" i="9"/>
  <c r="AJ464" i="9"/>
  <c r="AK464" i="9"/>
  <c r="AL464" i="9"/>
  <c r="AM464" i="9"/>
  <c r="AN464" i="9"/>
  <c r="AO464" i="9"/>
  <c r="AP464" i="9"/>
  <c r="AQ464" i="9"/>
  <c r="AR464" i="9"/>
  <c r="AS464" i="9"/>
  <c r="AT464" i="9"/>
  <c r="AU464" i="9"/>
  <c r="O463" i="9"/>
  <c r="S463" i="9"/>
  <c r="T463" i="9"/>
  <c r="U463" i="9"/>
  <c r="V463" i="9"/>
  <c r="W463" i="9"/>
  <c r="X463" i="9"/>
  <c r="Y463" i="9"/>
  <c r="Z463" i="9"/>
  <c r="AA463" i="9"/>
  <c r="AB463" i="9"/>
  <c r="AC463" i="9"/>
  <c r="AD463" i="9"/>
  <c r="AE463" i="9"/>
  <c r="AF463" i="9"/>
  <c r="AG463" i="9"/>
  <c r="AH463" i="9"/>
  <c r="AI463" i="9"/>
  <c r="AJ463" i="9"/>
  <c r="AK463" i="9"/>
  <c r="AL463" i="9"/>
  <c r="AM463" i="9"/>
  <c r="AN463" i="9"/>
  <c r="AO463" i="9"/>
  <c r="AP463" i="9"/>
  <c r="AQ463" i="9"/>
  <c r="AR463" i="9"/>
  <c r="AS463" i="9"/>
  <c r="AT463" i="9"/>
  <c r="AU463" i="9"/>
  <c r="O462" i="9"/>
  <c r="S462" i="9"/>
  <c r="T462" i="9"/>
  <c r="U462" i="9"/>
  <c r="V462" i="9"/>
  <c r="W462" i="9"/>
  <c r="X462" i="9"/>
  <c r="Y462" i="9"/>
  <c r="Z462" i="9"/>
  <c r="AA462" i="9"/>
  <c r="AB462" i="9"/>
  <c r="AC462" i="9"/>
  <c r="AD462" i="9"/>
  <c r="AE462" i="9"/>
  <c r="AF462" i="9"/>
  <c r="AG462" i="9"/>
  <c r="AH462" i="9"/>
  <c r="AI462" i="9"/>
  <c r="AJ462" i="9"/>
  <c r="AK462" i="9"/>
  <c r="AL462" i="9"/>
  <c r="AM462" i="9"/>
  <c r="AN462" i="9"/>
  <c r="AO462" i="9"/>
  <c r="AP462" i="9"/>
  <c r="AQ462" i="9"/>
  <c r="AR462" i="9"/>
  <c r="AS462" i="9"/>
  <c r="AT462" i="9"/>
  <c r="AU462" i="9"/>
  <c r="AV460" i="9"/>
  <c r="AU163" i="10" s="1"/>
  <c r="AW460" i="9"/>
  <c r="AX460" i="9"/>
  <c r="O446" i="9"/>
  <c r="S446" i="9"/>
  <c r="T446" i="9"/>
  <c r="U446" i="9"/>
  <c r="V446" i="9"/>
  <c r="W446" i="9"/>
  <c r="X446" i="9"/>
  <c r="Y446" i="9"/>
  <c r="Z446" i="9"/>
  <c r="AA446" i="9"/>
  <c r="AB446" i="9"/>
  <c r="AC446" i="9"/>
  <c r="AD446" i="9"/>
  <c r="AE446" i="9"/>
  <c r="AF446" i="9"/>
  <c r="AG446" i="9"/>
  <c r="AH446" i="9"/>
  <c r="AI446" i="9"/>
  <c r="AJ446" i="9"/>
  <c r="AK446" i="9"/>
  <c r="AL446" i="9"/>
  <c r="AM446" i="9"/>
  <c r="AN446" i="9"/>
  <c r="AO446" i="9"/>
  <c r="AP446" i="9"/>
  <c r="AQ446" i="9"/>
  <c r="AR446" i="9"/>
  <c r="AS446" i="9"/>
  <c r="AT446" i="9"/>
  <c r="AU446" i="9"/>
  <c r="O445" i="9"/>
  <c r="S445" i="9"/>
  <c r="T445" i="9"/>
  <c r="U445" i="9"/>
  <c r="V445" i="9"/>
  <c r="W445" i="9"/>
  <c r="X445" i="9"/>
  <c r="Y445" i="9"/>
  <c r="Z445" i="9"/>
  <c r="AA445" i="9"/>
  <c r="AB445" i="9"/>
  <c r="AC445" i="9"/>
  <c r="AD445" i="9"/>
  <c r="AE445" i="9"/>
  <c r="AF445" i="9"/>
  <c r="AG445" i="9"/>
  <c r="AH445" i="9"/>
  <c r="AI445" i="9"/>
  <c r="AJ445" i="9"/>
  <c r="AK445" i="9"/>
  <c r="AL445" i="9"/>
  <c r="AM445" i="9"/>
  <c r="AN445" i="9"/>
  <c r="AO445" i="9"/>
  <c r="AP445" i="9"/>
  <c r="AQ445" i="9"/>
  <c r="AR445" i="9"/>
  <c r="AS445" i="9"/>
  <c r="AT445" i="9"/>
  <c r="AU445" i="9"/>
  <c r="O444" i="9"/>
  <c r="S444" i="9"/>
  <c r="T444" i="9"/>
  <c r="U444" i="9"/>
  <c r="V444" i="9"/>
  <c r="W444" i="9"/>
  <c r="X444" i="9"/>
  <c r="Y444" i="9"/>
  <c r="Z444" i="9"/>
  <c r="AA444" i="9"/>
  <c r="AB444" i="9"/>
  <c r="AC444" i="9"/>
  <c r="AD444" i="9"/>
  <c r="AE444" i="9"/>
  <c r="AF444" i="9"/>
  <c r="AG444" i="9"/>
  <c r="AH444" i="9"/>
  <c r="AI444" i="9"/>
  <c r="AJ444" i="9"/>
  <c r="AK444" i="9"/>
  <c r="AL444" i="9"/>
  <c r="AM444" i="9"/>
  <c r="AN444" i="9"/>
  <c r="AO444" i="9"/>
  <c r="AP444" i="9"/>
  <c r="AQ444" i="9"/>
  <c r="AR444" i="9"/>
  <c r="AS444" i="9"/>
  <c r="AT444" i="9"/>
  <c r="AU444" i="9"/>
  <c r="O443" i="9"/>
  <c r="S443" i="9"/>
  <c r="T443" i="9"/>
  <c r="U443" i="9"/>
  <c r="V443" i="9"/>
  <c r="W443" i="9"/>
  <c r="X443" i="9"/>
  <c r="Y443" i="9"/>
  <c r="Z443" i="9"/>
  <c r="AA443" i="9"/>
  <c r="AB443" i="9"/>
  <c r="AC443" i="9"/>
  <c r="AD443" i="9"/>
  <c r="AE443" i="9"/>
  <c r="AF443" i="9"/>
  <c r="AG443" i="9"/>
  <c r="AH443" i="9"/>
  <c r="AI443" i="9"/>
  <c r="AJ443" i="9"/>
  <c r="AK443" i="9"/>
  <c r="AL443" i="9"/>
  <c r="AM443" i="9"/>
  <c r="AN443" i="9"/>
  <c r="AO443" i="9"/>
  <c r="AP443" i="9"/>
  <c r="AQ443" i="9"/>
  <c r="AR443" i="9"/>
  <c r="AS443" i="9"/>
  <c r="AT443" i="9"/>
  <c r="AU443" i="9"/>
  <c r="AV441" i="9"/>
  <c r="AU162" i="10" s="1"/>
  <c r="AW441" i="9"/>
  <c r="AX441" i="9"/>
  <c r="O424" i="9"/>
  <c r="S424" i="9"/>
  <c r="S441" i="9" s="1"/>
  <c r="R162" i="10" s="1"/>
  <c r="T424" i="9"/>
  <c r="T441" i="9" s="1"/>
  <c r="S162" i="10" s="1"/>
  <c r="U424" i="9"/>
  <c r="U441" i="9" s="1"/>
  <c r="T162" i="10" s="1"/>
  <c r="V424" i="9"/>
  <c r="V441" i="9" s="1"/>
  <c r="U162" i="10" s="1"/>
  <c r="W424" i="9"/>
  <c r="W441" i="9" s="1"/>
  <c r="V162" i="10" s="1"/>
  <c r="X424" i="9"/>
  <c r="X441" i="9" s="1"/>
  <c r="W162" i="10" s="1"/>
  <c r="Y424" i="9"/>
  <c r="Y441" i="9" s="1"/>
  <c r="X162" i="10" s="1"/>
  <c r="Z424" i="9"/>
  <c r="Z441" i="9" s="1"/>
  <c r="Y162" i="10" s="1"/>
  <c r="AA424" i="9"/>
  <c r="AA441" i="9" s="1"/>
  <c r="Z162" i="10" s="1"/>
  <c r="AB424" i="9"/>
  <c r="AB441" i="9" s="1"/>
  <c r="AA162" i="10" s="1"/>
  <c r="AC424" i="9"/>
  <c r="AC441" i="9" s="1"/>
  <c r="AB162" i="10" s="1"/>
  <c r="AD424" i="9"/>
  <c r="AD441" i="9" s="1"/>
  <c r="AC162" i="10" s="1"/>
  <c r="AE424" i="9"/>
  <c r="AE441" i="9" s="1"/>
  <c r="AD162" i="10" s="1"/>
  <c r="AF424" i="9"/>
  <c r="AF441" i="9" s="1"/>
  <c r="AE162" i="10" s="1"/>
  <c r="AG424" i="9"/>
  <c r="AG441" i="9" s="1"/>
  <c r="AF162" i="10" s="1"/>
  <c r="AH424" i="9"/>
  <c r="AH441" i="9" s="1"/>
  <c r="AG162" i="10" s="1"/>
  <c r="AI424" i="9"/>
  <c r="AI441" i="9" s="1"/>
  <c r="AH162" i="10" s="1"/>
  <c r="AJ424" i="9"/>
  <c r="AJ441" i="9" s="1"/>
  <c r="AI162" i="10" s="1"/>
  <c r="AK424" i="9"/>
  <c r="AK441" i="9" s="1"/>
  <c r="AJ162" i="10" s="1"/>
  <c r="AL424" i="9"/>
  <c r="AL441" i="9" s="1"/>
  <c r="AK162" i="10" s="1"/>
  <c r="AM424" i="9"/>
  <c r="AM441" i="9" s="1"/>
  <c r="AL162" i="10" s="1"/>
  <c r="AN424" i="9"/>
  <c r="AN441" i="9" s="1"/>
  <c r="AM162" i="10" s="1"/>
  <c r="AO424" i="9"/>
  <c r="AO441" i="9" s="1"/>
  <c r="AN162" i="10" s="1"/>
  <c r="AP424" i="9"/>
  <c r="AP441" i="9" s="1"/>
  <c r="AO162" i="10" s="1"/>
  <c r="AQ424" i="9"/>
  <c r="AQ441" i="9" s="1"/>
  <c r="AP162" i="10" s="1"/>
  <c r="AR424" i="9"/>
  <c r="AR441" i="9" s="1"/>
  <c r="AQ162" i="10" s="1"/>
  <c r="AS424" i="9"/>
  <c r="AS441" i="9" s="1"/>
  <c r="AR162" i="10" s="1"/>
  <c r="AT424" i="9"/>
  <c r="AT441" i="9" s="1"/>
  <c r="AS162" i="10" s="1"/>
  <c r="AU424" i="9"/>
  <c r="AU441" i="9" s="1"/>
  <c r="AT162" i="10" s="1"/>
  <c r="AV422" i="9"/>
  <c r="AU161" i="10" s="1"/>
  <c r="AW422" i="9"/>
  <c r="AX422" i="9"/>
  <c r="O405" i="9"/>
  <c r="S405" i="9"/>
  <c r="S422" i="9" s="1"/>
  <c r="R161" i="10" s="1"/>
  <c r="T405" i="9"/>
  <c r="T422" i="9" s="1"/>
  <c r="S161" i="10" s="1"/>
  <c r="U405" i="9"/>
  <c r="U422" i="9" s="1"/>
  <c r="T161" i="10" s="1"/>
  <c r="V405" i="9"/>
  <c r="V422" i="9" s="1"/>
  <c r="U161" i="10" s="1"/>
  <c r="W405" i="9"/>
  <c r="W422" i="9" s="1"/>
  <c r="V161" i="10" s="1"/>
  <c r="X405" i="9"/>
  <c r="X422" i="9" s="1"/>
  <c r="W161" i="10" s="1"/>
  <c r="Y405" i="9"/>
  <c r="Y422" i="9" s="1"/>
  <c r="X161" i="10" s="1"/>
  <c r="Z405" i="9"/>
  <c r="Z422" i="9" s="1"/>
  <c r="Y161" i="10" s="1"/>
  <c r="AA405" i="9"/>
  <c r="AA422" i="9" s="1"/>
  <c r="Z161" i="10" s="1"/>
  <c r="AB405" i="9"/>
  <c r="AB422" i="9" s="1"/>
  <c r="AA161" i="10" s="1"/>
  <c r="AC405" i="9"/>
  <c r="AC422" i="9" s="1"/>
  <c r="AB161" i="10" s="1"/>
  <c r="AD405" i="9"/>
  <c r="AD422" i="9" s="1"/>
  <c r="AC161" i="10" s="1"/>
  <c r="AE405" i="9"/>
  <c r="AE422" i="9" s="1"/>
  <c r="AD161" i="10" s="1"/>
  <c r="AF405" i="9"/>
  <c r="AF422" i="9" s="1"/>
  <c r="AE161" i="10" s="1"/>
  <c r="AG405" i="9"/>
  <c r="AG422" i="9" s="1"/>
  <c r="AF161" i="10" s="1"/>
  <c r="AH405" i="9"/>
  <c r="AH422" i="9" s="1"/>
  <c r="AG161" i="10" s="1"/>
  <c r="AI405" i="9"/>
  <c r="AI422" i="9" s="1"/>
  <c r="AH161" i="10" s="1"/>
  <c r="AJ405" i="9"/>
  <c r="AJ422" i="9" s="1"/>
  <c r="AI161" i="10" s="1"/>
  <c r="AK405" i="9"/>
  <c r="AK422" i="9" s="1"/>
  <c r="AJ161" i="10" s="1"/>
  <c r="AL405" i="9"/>
  <c r="AL422" i="9" s="1"/>
  <c r="AK161" i="10" s="1"/>
  <c r="AM405" i="9"/>
  <c r="AM422" i="9" s="1"/>
  <c r="AL161" i="10" s="1"/>
  <c r="AN405" i="9"/>
  <c r="AN422" i="9" s="1"/>
  <c r="AM161" i="10" s="1"/>
  <c r="AO405" i="9"/>
  <c r="AO422" i="9" s="1"/>
  <c r="AN161" i="10" s="1"/>
  <c r="AP405" i="9"/>
  <c r="AP422" i="9" s="1"/>
  <c r="AO161" i="10" s="1"/>
  <c r="AQ405" i="9"/>
  <c r="AQ422" i="9" s="1"/>
  <c r="AP161" i="10" s="1"/>
  <c r="AR405" i="9"/>
  <c r="AR422" i="9" s="1"/>
  <c r="AQ161" i="10" s="1"/>
  <c r="AS405" i="9"/>
  <c r="AS422" i="9" s="1"/>
  <c r="AR161" i="10" s="1"/>
  <c r="AT405" i="9"/>
  <c r="AT422" i="9" s="1"/>
  <c r="AS161" i="10" s="1"/>
  <c r="AU405" i="9"/>
  <c r="AU422" i="9" s="1"/>
  <c r="AT161" i="10" s="1"/>
  <c r="AV403" i="9"/>
  <c r="AU160" i="10" s="1"/>
  <c r="AW403" i="9"/>
  <c r="AX403" i="9"/>
  <c r="O392" i="9"/>
  <c r="S392" i="9"/>
  <c r="T392" i="9"/>
  <c r="U392" i="9"/>
  <c r="V392" i="9"/>
  <c r="W392" i="9"/>
  <c r="X392" i="9"/>
  <c r="Y392" i="9"/>
  <c r="Z392" i="9"/>
  <c r="AA392" i="9"/>
  <c r="AB392" i="9"/>
  <c r="AC392" i="9"/>
  <c r="AD392" i="9"/>
  <c r="AE392" i="9"/>
  <c r="AF392" i="9"/>
  <c r="AG392" i="9"/>
  <c r="AH392" i="9"/>
  <c r="AI392" i="9"/>
  <c r="AJ392" i="9"/>
  <c r="AK392" i="9"/>
  <c r="AL392" i="9"/>
  <c r="AM392" i="9"/>
  <c r="AN392" i="9"/>
  <c r="AO392" i="9"/>
  <c r="AP392" i="9"/>
  <c r="AQ392" i="9"/>
  <c r="AR392" i="9"/>
  <c r="AS392" i="9"/>
  <c r="AT392" i="9"/>
  <c r="AU392" i="9"/>
  <c r="O391" i="9"/>
  <c r="S391" i="9"/>
  <c r="T391" i="9"/>
  <c r="U391" i="9"/>
  <c r="V391" i="9"/>
  <c r="W391" i="9"/>
  <c r="X391" i="9"/>
  <c r="Y391" i="9"/>
  <c r="Z391" i="9"/>
  <c r="AA391" i="9"/>
  <c r="AB391" i="9"/>
  <c r="AC391" i="9"/>
  <c r="AD391" i="9"/>
  <c r="AE391" i="9"/>
  <c r="AF391" i="9"/>
  <c r="AG391" i="9"/>
  <c r="AH391" i="9"/>
  <c r="AI391" i="9"/>
  <c r="AJ391" i="9"/>
  <c r="AK391" i="9"/>
  <c r="AL391" i="9"/>
  <c r="AM391" i="9"/>
  <c r="AN391" i="9"/>
  <c r="AO391" i="9"/>
  <c r="AP391" i="9"/>
  <c r="AQ391" i="9"/>
  <c r="AR391" i="9"/>
  <c r="AS391" i="9"/>
  <c r="AT391" i="9"/>
  <c r="AU391" i="9"/>
  <c r="O390" i="9"/>
  <c r="S390" i="9"/>
  <c r="T390" i="9"/>
  <c r="U390" i="9"/>
  <c r="V390" i="9"/>
  <c r="W390" i="9"/>
  <c r="X390" i="9"/>
  <c r="Y390" i="9"/>
  <c r="Z390" i="9"/>
  <c r="AA390" i="9"/>
  <c r="AB390" i="9"/>
  <c r="AC390" i="9"/>
  <c r="AD390" i="9"/>
  <c r="AE390" i="9"/>
  <c r="AF390" i="9"/>
  <c r="AG390" i="9"/>
  <c r="AH390" i="9"/>
  <c r="AI390" i="9"/>
  <c r="AJ390" i="9"/>
  <c r="AK390" i="9"/>
  <c r="AL390" i="9"/>
  <c r="AM390" i="9"/>
  <c r="AN390" i="9"/>
  <c r="AO390" i="9"/>
  <c r="AP390" i="9"/>
  <c r="AQ390" i="9"/>
  <c r="AR390" i="9"/>
  <c r="AS390" i="9"/>
  <c r="AT390" i="9"/>
  <c r="AU390" i="9"/>
  <c r="H389" i="9"/>
  <c r="J389" i="9"/>
  <c r="O389" i="9"/>
  <c r="R389" i="9"/>
  <c r="S389" i="9"/>
  <c r="T389" i="9"/>
  <c r="U389" i="9"/>
  <c r="V389" i="9"/>
  <c r="W389" i="9"/>
  <c r="X389" i="9"/>
  <c r="Y389" i="9"/>
  <c r="Z389" i="9"/>
  <c r="AA389" i="9"/>
  <c r="AB389" i="9"/>
  <c r="AC389" i="9"/>
  <c r="AD389" i="9"/>
  <c r="AE389" i="9"/>
  <c r="AF389" i="9"/>
  <c r="AG389" i="9"/>
  <c r="AH389" i="9"/>
  <c r="AI389" i="9"/>
  <c r="AJ389" i="9"/>
  <c r="AK389" i="9"/>
  <c r="AL389" i="9"/>
  <c r="AM389" i="9"/>
  <c r="AN389" i="9"/>
  <c r="AO389" i="9"/>
  <c r="AP389" i="9"/>
  <c r="AQ389" i="9"/>
  <c r="AR389" i="9"/>
  <c r="AS389" i="9"/>
  <c r="AT389" i="9"/>
  <c r="AU389" i="9"/>
  <c r="H388" i="9"/>
  <c r="J388" i="9"/>
  <c r="R388" i="9" s="1"/>
  <c r="O388" i="9"/>
  <c r="S388" i="9"/>
  <c r="T388" i="9"/>
  <c r="U388" i="9"/>
  <c r="V388" i="9"/>
  <c r="W388" i="9"/>
  <c r="X388" i="9"/>
  <c r="Y388" i="9"/>
  <c r="Z388" i="9"/>
  <c r="AA388" i="9"/>
  <c r="AB388" i="9"/>
  <c r="AC388" i="9"/>
  <c r="AD388" i="9"/>
  <c r="AE388" i="9"/>
  <c r="AF388" i="9"/>
  <c r="AG388" i="9"/>
  <c r="AH388" i="9"/>
  <c r="AI388" i="9"/>
  <c r="AJ388" i="9"/>
  <c r="AK388" i="9"/>
  <c r="AL388" i="9"/>
  <c r="AM388" i="9"/>
  <c r="AN388" i="9"/>
  <c r="AO388" i="9"/>
  <c r="AP388" i="9"/>
  <c r="AQ388" i="9"/>
  <c r="AR388" i="9"/>
  <c r="AS388" i="9"/>
  <c r="AT388" i="9"/>
  <c r="AU388" i="9"/>
  <c r="H387" i="9"/>
  <c r="J387" i="9"/>
  <c r="O387" i="9"/>
  <c r="R387" i="9"/>
  <c r="S387" i="9"/>
  <c r="T387" i="9"/>
  <c r="U387" i="9"/>
  <c r="V387" i="9"/>
  <c r="W387" i="9"/>
  <c r="X387" i="9"/>
  <c r="Y387" i="9"/>
  <c r="Z387" i="9"/>
  <c r="AA387" i="9"/>
  <c r="AB387" i="9"/>
  <c r="AC387" i="9"/>
  <c r="AD387" i="9"/>
  <c r="AE387" i="9"/>
  <c r="AF387" i="9"/>
  <c r="AG387" i="9"/>
  <c r="AH387" i="9"/>
  <c r="AI387" i="9"/>
  <c r="AJ387" i="9"/>
  <c r="AK387" i="9"/>
  <c r="AL387" i="9"/>
  <c r="AM387" i="9"/>
  <c r="AN387" i="9"/>
  <c r="AO387" i="9"/>
  <c r="AP387" i="9"/>
  <c r="AQ387" i="9"/>
  <c r="AR387" i="9"/>
  <c r="AS387" i="9"/>
  <c r="AT387" i="9"/>
  <c r="AU387" i="9"/>
  <c r="H386" i="9"/>
  <c r="J386" i="9"/>
  <c r="R386" i="9" s="1"/>
  <c r="O386" i="9"/>
  <c r="S386" i="9"/>
  <c r="T386" i="9"/>
  <c r="U386" i="9"/>
  <c r="V386" i="9"/>
  <c r="W386" i="9"/>
  <c r="X386" i="9"/>
  <c r="Y386" i="9"/>
  <c r="Z386" i="9"/>
  <c r="AA386" i="9"/>
  <c r="AB386" i="9"/>
  <c r="AC386" i="9"/>
  <c r="AD386" i="9"/>
  <c r="AE386" i="9"/>
  <c r="AF386" i="9"/>
  <c r="AG386" i="9"/>
  <c r="AH386" i="9"/>
  <c r="AI386" i="9"/>
  <c r="AJ386" i="9"/>
  <c r="AK386" i="9"/>
  <c r="AL386" i="9"/>
  <c r="AM386" i="9"/>
  <c r="AN386" i="9"/>
  <c r="AO386" i="9"/>
  <c r="AP386" i="9"/>
  <c r="AQ386" i="9"/>
  <c r="AR386" i="9"/>
  <c r="AS386" i="9"/>
  <c r="AT386" i="9"/>
  <c r="AU386" i="9"/>
  <c r="AV384" i="9"/>
  <c r="AU159" i="10" s="1"/>
  <c r="AW384" i="9"/>
  <c r="AX384" i="9"/>
  <c r="O367" i="9"/>
  <c r="S367" i="9"/>
  <c r="S384" i="9" s="1"/>
  <c r="R159" i="10" s="1"/>
  <c r="T367" i="9"/>
  <c r="T384" i="9" s="1"/>
  <c r="S159" i="10" s="1"/>
  <c r="U367" i="9"/>
  <c r="U384" i="9" s="1"/>
  <c r="T159" i="10" s="1"/>
  <c r="V367" i="9"/>
  <c r="V384" i="9" s="1"/>
  <c r="U159" i="10" s="1"/>
  <c r="W367" i="9"/>
  <c r="W384" i="9" s="1"/>
  <c r="V159" i="10" s="1"/>
  <c r="X367" i="9"/>
  <c r="X384" i="9" s="1"/>
  <c r="W159" i="10" s="1"/>
  <c r="Y367" i="9"/>
  <c r="Y384" i="9" s="1"/>
  <c r="X159" i="10" s="1"/>
  <c r="Z367" i="9"/>
  <c r="Z384" i="9" s="1"/>
  <c r="Y159" i="10" s="1"/>
  <c r="AA367" i="9"/>
  <c r="AA384" i="9" s="1"/>
  <c r="Z159" i="10" s="1"/>
  <c r="AB367" i="9"/>
  <c r="AB384" i="9" s="1"/>
  <c r="AA159" i="10" s="1"/>
  <c r="AC367" i="9"/>
  <c r="AC384" i="9" s="1"/>
  <c r="AB159" i="10" s="1"/>
  <c r="AD367" i="9"/>
  <c r="AD384" i="9" s="1"/>
  <c r="AC159" i="10" s="1"/>
  <c r="AE367" i="9"/>
  <c r="AE384" i="9" s="1"/>
  <c r="AD159" i="10" s="1"/>
  <c r="AF367" i="9"/>
  <c r="AF384" i="9" s="1"/>
  <c r="AE159" i="10" s="1"/>
  <c r="AG367" i="9"/>
  <c r="AG384" i="9" s="1"/>
  <c r="AF159" i="10" s="1"/>
  <c r="AH367" i="9"/>
  <c r="AH384" i="9" s="1"/>
  <c r="AG159" i="10" s="1"/>
  <c r="AI367" i="9"/>
  <c r="AI384" i="9" s="1"/>
  <c r="AH159" i="10" s="1"/>
  <c r="AJ367" i="9"/>
  <c r="AJ384" i="9" s="1"/>
  <c r="AI159" i="10" s="1"/>
  <c r="AK367" i="9"/>
  <c r="AK384" i="9" s="1"/>
  <c r="AJ159" i="10" s="1"/>
  <c r="AL367" i="9"/>
  <c r="AL384" i="9" s="1"/>
  <c r="AK159" i="10" s="1"/>
  <c r="AM367" i="9"/>
  <c r="AM384" i="9" s="1"/>
  <c r="AL159" i="10" s="1"/>
  <c r="AN367" i="9"/>
  <c r="AN384" i="9" s="1"/>
  <c r="AM159" i="10" s="1"/>
  <c r="AO367" i="9"/>
  <c r="AO384" i="9" s="1"/>
  <c r="AN159" i="10" s="1"/>
  <c r="AP367" i="9"/>
  <c r="AP384" i="9" s="1"/>
  <c r="AO159" i="10" s="1"/>
  <c r="AQ367" i="9"/>
  <c r="AQ384" i="9" s="1"/>
  <c r="AP159" i="10" s="1"/>
  <c r="AR367" i="9"/>
  <c r="AR384" i="9" s="1"/>
  <c r="AQ159" i="10" s="1"/>
  <c r="AS367" i="9"/>
  <c r="AS384" i="9" s="1"/>
  <c r="AR159" i="10" s="1"/>
  <c r="AT367" i="9"/>
  <c r="AT384" i="9" s="1"/>
  <c r="AS159" i="10" s="1"/>
  <c r="AU367" i="9"/>
  <c r="AU384" i="9" s="1"/>
  <c r="AT159" i="10" s="1"/>
  <c r="AV365" i="9"/>
  <c r="AU158" i="10" s="1"/>
  <c r="AU175" i="10" s="1"/>
  <c r="AU139" i="10" s="1"/>
  <c r="AW365" i="9"/>
  <c r="AX365" i="9"/>
  <c r="O355" i="9"/>
  <c r="S355" i="9"/>
  <c r="T355" i="9"/>
  <c r="U355" i="9"/>
  <c r="V355" i="9"/>
  <c r="W355" i="9"/>
  <c r="X355" i="9"/>
  <c r="Y355" i="9"/>
  <c r="Z355" i="9"/>
  <c r="AA355" i="9"/>
  <c r="AB355" i="9"/>
  <c r="AC355" i="9"/>
  <c r="AD355" i="9"/>
  <c r="AE355" i="9"/>
  <c r="AF355" i="9"/>
  <c r="AG355" i="9"/>
  <c r="AH355" i="9"/>
  <c r="AI355" i="9"/>
  <c r="AJ355" i="9"/>
  <c r="AK355" i="9"/>
  <c r="AL355" i="9"/>
  <c r="AM355" i="9"/>
  <c r="AN355" i="9"/>
  <c r="AO355" i="9"/>
  <c r="AP355" i="9"/>
  <c r="AQ355" i="9"/>
  <c r="AR355" i="9"/>
  <c r="AS355" i="9"/>
  <c r="AT355" i="9"/>
  <c r="AU355" i="9"/>
  <c r="O354" i="9"/>
  <c r="S354" i="9"/>
  <c r="T354" i="9"/>
  <c r="U354" i="9"/>
  <c r="V354" i="9"/>
  <c r="W354" i="9"/>
  <c r="X354" i="9"/>
  <c r="Y354" i="9"/>
  <c r="Z354" i="9"/>
  <c r="AA354" i="9"/>
  <c r="AB354" i="9"/>
  <c r="AC354" i="9"/>
  <c r="AD354" i="9"/>
  <c r="AE354" i="9"/>
  <c r="AF354" i="9"/>
  <c r="AG354" i="9"/>
  <c r="AH354" i="9"/>
  <c r="AI354" i="9"/>
  <c r="AJ354" i="9"/>
  <c r="AK354" i="9"/>
  <c r="AL354" i="9"/>
  <c r="AM354" i="9"/>
  <c r="AN354" i="9"/>
  <c r="AO354" i="9"/>
  <c r="AP354" i="9"/>
  <c r="AQ354" i="9"/>
  <c r="AR354" i="9"/>
  <c r="AS354" i="9"/>
  <c r="AT354" i="9"/>
  <c r="AU354" i="9"/>
  <c r="O353" i="9"/>
  <c r="S353" i="9"/>
  <c r="T353" i="9"/>
  <c r="U353" i="9"/>
  <c r="V353" i="9"/>
  <c r="W353" i="9"/>
  <c r="X353" i="9"/>
  <c r="Y353" i="9"/>
  <c r="Z353" i="9"/>
  <c r="AA353" i="9"/>
  <c r="AB353" i="9"/>
  <c r="AC353" i="9"/>
  <c r="AD353" i="9"/>
  <c r="AE353" i="9"/>
  <c r="AF353" i="9"/>
  <c r="AG353" i="9"/>
  <c r="AH353" i="9"/>
  <c r="AI353" i="9"/>
  <c r="AJ353" i="9"/>
  <c r="AK353" i="9"/>
  <c r="AL353" i="9"/>
  <c r="AM353" i="9"/>
  <c r="AN353" i="9"/>
  <c r="AO353" i="9"/>
  <c r="AP353" i="9"/>
  <c r="AQ353" i="9"/>
  <c r="AR353" i="9"/>
  <c r="AS353" i="9"/>
  <c r="AT353" i="9"/>
  <c r="AU353" i="9"/>
  <c r="O352" i="9"/>
  <c r="S352" i="9"/>
  <c r="T352" i="9"/>
  <c r="U352" i="9"/>
  <c r="V352" i="9"/>
  <c r="W352" i="9"/>
  <c r="X352" i="9"/>
  <c r="Y352" i="9"/>
  <c r="Z352" i="9"/>
  <c r="AA352" i="9"/>
  <c r="AB352" i="9"/>
  <c r="AC352" i="9"/>
  <c r="AD352" i="9"/>
  <c r="AE352" i="9"/>
  <c r="AF352" i="9"/>
  <c r="AG352" i="9"/>
  <c r="AH352" i="9"/>
  <c r="AI352" i="9"/>
  <c r="AJ352" i="9"/>
  <c r="AK352" i="9"/>
  <c r="AL352" i="9"/>
  <c r="AM352" i="9"/>
  <c r="AN352" i="9"/>
  <c r="AO352" i="9"/>
  <c r="AP352" i="9"/>
  <c r="AQ352" i="9"/>
  <c r="AR352" i="9"/>
  <c r="AS352" i="9"/>
  <c r="AT352" i="9"/>
  <c r="AU352" i="9"/>
  <c r="O351" i="9"/>
  <c r="S351" i="9"/>
  <c r="T351" i="9"/>
  <c r="U351" i="9"/>
  <c r="V351" i="9"/>
  <c r="W351" i="9"/>
  <c r="X351" i="9"/>
  <c r="Y351" i="9"/>
  <c r="Z351" i="9"/>
  <c r="AA351" i="9"/>
  <c r="AB351" i="9"/>
  <c r="AC351" i="9"/>
  <c r="AD351" i="9"/>
  <c r="AE351" i="9"/>
  <c r="AF351" i="9"/>
  <c r="AG351" i="9"/>
  <c r="AH351" i="9"/>
  <c r="AI351" i="9"/>
  <c r="AJ351" i="9"/>
  <c r="AK351" i="9"/>
  <c r="AL351" i="9"/>
  <c r="AM351" i="9"/>
  <c r="AN351" i="9"/>
  <c r="AO351" i="9"/>
  <c r="AP351" i="9"/>
  <c r="AQ351" i="9"/>
  <c r="AR351" i="9"/>
  <c r="AS351" i="9"/>
  <c r="AT351" i="9"/>
  <c r="AU351" i="9"/>
  <c r="O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AE350" i="9"/>
  <c r="AF350" i="9"/>
  <c r="AG350" i="9"/>
  <c r="AH350" i="9"/>
  <c r="AI350" i="9"/>
  <c r="AJ350" i="9"/>
  <c r="AK350" i="9"/>
  <c r="AL350" i="9"/>
  <c r="AM350" i="9"/>
  <c r="AN350" i="9"/>
  <c r="AO350" i="9"/>
  <c r="AP350" i="9"/>
  <c r="AQ350" i="9"/>
  <c r="AR350" i="9"/>
  <c r="AS350" i="9"/>
  <c r="AT350" i="9"/>
  <c r="AU350" i="9"/>
  <c r="O349" i="9"/>
  <c r="S349" i="9"/>
  <c r="T349" i="9"/>
  <c r="U349" i="9"/>
  <c r="V349" i="9"/>
  <c r="W349" i="9"/>
  <c r="X349" i="9"/>
  <c r="Y349" i="9"/>
  <c r="Z349" i="9"/>
  <c r="AA349" i="9"/>
  <c r="AB349" i="9"/>
  <c r="AC349" i="9"/>
  <c r="AD349" i="9"/>
  <c r="AE349" i="9"/>
  <c r="AF349" i="9"/>
  <c r="AG349" i="9"/>
  <c r="AH349" i="9"/>
  <c r="AI349" i="9"/>
  <c r="AJ349" i="9"/>
  <c r="AK349" i="9"/>
  <c r="AL349" i="9"/>
  <c r="AM349" i="9"/>
  <c r="AN349" i="9"/>
  <c r="AO349" i="9"/>
  <c r="AP349" i="9"/>
  <c r="AQ349" i="9"/>
  <c r="AR349" i="9"/>
  <c r="AS349" i="9"/>
  <c r="AT349" i="9"/>
  <c r="AU349" i="9"/>
  <c r="O348" i="9"/>
  <c r="S348" i="9"/>
  <c r="T348" i="9"/>
  <c r="U348" i="9"/>
  <c r="V348" i="9"/>
  <c r="W348" i="9"/>
  <c r="X348" i="9"/>
  <c r="Y348" i="9"/>
  <c r="Z348" i="9"/>
  <c r="AA348" i="9"/>
  <c r="AB348" i="9"/>
  <c r="AC348" i="9"/>
  <c r="AD348" i="9"/>
  <c r="AE348" i="9"/>
  <c r="AF348" i="9"/>
  <c r="AG348" i="9"/>
  <c r="AH348" i="9"/>
  <c r="AI348" i="9"/>
  <c r="AJ348" i="9"/>
  <c r="AK348" i="9"/>
  <c r="AL348" i="9"/>
  <c r="AM348" i="9"/>
  <c r="AN348" i="9"/>
  <c r="AO348" i="9"/>
  <c r="AP348" i="9"/>
  <c r="AQ348" i="9"/>
  <c r="AR348" i="9"/>
  <c r="AS348" i="9"/>
  <c r="AT348" i="9"/>
  <c r="AU348" i="9"/>
  <c r="H346" i="9"/>
  <c r="F120" i="10" s="1"/>
  <c r="G120" i="10" s="1"/>
  <c r="J346" i="9"/>
  <c r="I120" i="10" s="1"/>
  <c r="R346" i="9"/>
  <c r="Q120" i="10" s="1"/>
  <c r="Q137" i="10" s="1"/>
  <c r="Q29" i="10" s="1"/>
  <c r="AA346" i="9"/>
  <c r="Z120" i="10" s="1"/>
  <c r="Z137" i="10" s="1"/>
  <c r="Z29" i="10" s="1"/>
  <c r="AC346" i="9"/>
  <c r="AB120" i="10" s="1"/>
  <c r="AB137" i="10" s="1"/>
  <c r="AB29" i="10" s="1"/>
  <c r="AD346" i="9"/>
  <c r="AC120" i="10" s="1"/>
  <c r="AC137" i="10" s="1"/>
  <c r="AC29" i="10" s="1"/>
  <c r="AJ346" i="9"/>
  <c r="AI120" i="10" s="1"/>
  <c r="AI137" i="10" s="1"/>
  <c r="AI29" i="10" s="1"/>
  <c r="AK346" i="9"/>
  <c r="AJ120" i="10" s="1"/>
  <c r="AJ137" i="10" s="1"/>
  <c r="AJ29" i="10" s="1"/>
  <c r="AL346" i="9"/>
  <c r="AK120" i="10" s="1"/>
  <c r="AK137" i="10" s="1"/>
  <c r="AK29" i="10" s="1"/>
  <c r="AM346" i="9"/>
  <c r="AL120" i="10" s="1"/>
  <c r="AL137" i="10" s="1"/>
  <c r="AL29" i="10" s="1"/>
  <c r="AU346" i="9"/>
  <c r="AT120" i="10" s="1"/>
  <c r="AT137" i="10" s="1"/>
  <c r="AT29" i="10" s="1"/>
  <c r="AV346" i="9"/>
  <c r="AU120" i="10" s="1"/>
  <c r="AU137" i="10" s="1"/>
  <c r="AU29" i="10" s="1"/>
  <c r="AW346" i="9"/>
  <c r="AX346" i="9"/>
  <c r="F329" i="9"/>
  <c r="F346" i="9" s="1"/>
  <c r="H329" i="9"/>
  <c r="J329" i="9"/>
  <c r="K329" i="9"/>
  <c r="O329" i="9"/>
  <c r="R329" i="9"/>
  <c r="S329" i="9"/>
  <c r="S346" i="9" s="1"/>
  <c r="R120" i="10" s="1"/>
  <c r="R137" i="10" s="1"/>
  <c r="R29" i="10" s="1"/>
  <c r="T329" i="9"/>
  <c r="T346" i="9" s="1"/>
  <c r="S120" i="10" s="1"/>
  <c r="S137" i="10" s="1"/>
  <c r="S29" i="10" s="1"/>
  <c r="U329" i="9"/>
  <c r="U346" i="9" s="1"/>
  <c r="T120" i="10" s="1"/>
  <c r="T137" i="10" s="1"/>
  <c r="T29" i="10" s="1"/>
  <c r="V329" i="9"/>
  <c r="V346" i="9" s="1"/>
  <c r="U120" i="10" s="1"/>
  <c r="U137" i="10" s="1"/>
  <c r="U29" i="10" s="1"/>
  <c r="W329" i="9"/>
  <c r="W346" i="9" s="1"/>
  <c r="V120" i="10" s="1"/>
  <c r="V137" i="10" s="1"/>
  <c r="V29" i="10" s="1"/>
  <c r="Y329" i="9"/>
  <c r="Y346" i="9" s="1"/>
  <c r="X120" i="10" s="1"/>
  <c r="X137" i="10" s="1"/>
  <c r="X29" i="10" s="1"/>
  <c r="Z329" i="9"/>
  <c r="Z346" i="9" s="1"/>
  <c r="Y120" i="10" s="1"/>
  <c r="Y137" i="10" s="1"/>
  <c r="Y29" i="10" s="1"/>
  <c r="AA329" i="9"/>
  <c r="AB329" i="9"/>
  <c r="AB346" i="9" s="1"/>
  <c r="AA120" i="10" s="1"/>
  <c r="AA137" i="10" s="1"/>
  <c r="AA29" i="10" s="1"/>
  <c r="AC329" i="9"/>
  <c r="AD329" i="9"/>
  <c r="AE329" i="9"/>
  <c r="AE346" i="9" s="1"/>
  <c r="AD120" i="10" s="1"/>
  <c r="AD137" i="10" s="1"/>
  <c r="AD29" i="10" s="1"/>
  <c r="AF329" i="9"/>
  <c r="AF346" i="9" s="1"/>
  <c r="AE120" i="10" s="1"/>
  <c r="AE137" i="10" s="1"/>
  <c r="AE29" i="10" s="1"/>
  <c r="AG329" i="9"/>
  <c r="AG346" i="9" s="1"/>
  <c r="AF120" i="10" s="1"/>
  <c r="AF137" i="10" s="1"/>
  <c r="AF29" i="10" s="1"/>
  <c r="AH329" i="9"/>
  <c r="AH346" i="9" s="1"/>
  <c r="AG120" i="10" s="1"/>
  <c r="AG137" i="10" s="1"/>
  <c r="AG29" i="10" s="1"/>
  <c r="AI329" i="9"/>
  <c r="AI346" i="9" s="1"/>
  <c r="AH120" i="10" s="1"/>
  <c r="AH137" i="10" s="1"/>
  <c r="AH29" i="10" s="1"/>
  <c r="AJ329" i="9"/>
  <c r="AK329" i="9"/>
  <c r="AL329" i="9"/>
  <c r="AM329" i="9"/>
  <c r="AN329" i="9"/>
  <c r="AN346" i="9" s="1"/>
  <c r="AM120" i="10" s="1"/>
  <c r="AM137" i="10" s="1"/>
  <c r="AM29" i="10" s="1"/>
  <c r="AO329" i="9"/>
  <c r="AO346" i="9" s="1"/>
  <c r="AN120" i="10" s="1"/>
  <c r="AN137" i="10" s="1"/>
  <c r="AN29" i="10" s="1"/>
  <c r="AP329" i="9"/>
  <c r="AP346" i="9" s="1"/>
  <c r="AO120" i="10" s="1"/>
  <c r="AO137" i="10" s="1"/>
  <c r="AO29" i="10" s="1"/>
  <c r="AQ329" i="9"/>
  <c r="AQ346" i="9" s="1"/>
  <c r="AP120" i="10" s="1"/>
  <c r="AP137" i="10" s="1"/>
  <c r="AP29" i="10" s="1"/>
  <c r="AR329" i="9"/>
  <c r="AR346" i="9" s="1"/>
  <c r="AQ120" i="10" s="1"/>
  <c r="AQ137" i="10" s="1"/>
  <c r="AQ29" i="10" s="1"/>
  <c r="AS329" i="9"/>
  <c r="AS346" i="9" s="1"/>
  <c r="AR120" i="10" s="1"/>
  <c r="AR137" i="10" s="1"/>
  <c r="AR29" i="10" s="1"/>
  <c r="AT329" i="9"/>
  <c r="AT346" i="9" s="1"/>
  <c r="AS120" i="10" s="1"/>
  <c r="AS137" i="10" s="1"/>
  <c r="AS29" i="10" s="1"/>
  <c r="AU329" i="9"/>
  <c r="H327" i="9"/>
  <c r="S327" i="9"/>
  <c r="R104" i="10" s="1"/>
  <c r="AE327" i="9"/>
  <c r="AD104" i="10" s="1"/>
  <c r="AH327" i="9"/>
  <c r="AG104" i="10" s="1"/>
  <c r="AI327" i="9"/>
  <c r="AH104" i="10" s="1"/>
  <c r="AJ327" i="9"/>
  <c r="AI104" i="10" s="1"/>
  <c r="AN327" i="9"/>
  <c r="AM104" i="10" s="1"/>
  <c r="AV327" i="9"/>
  <c r="AU104" i="10" s="1"/>
  <c r="AW327" i="9"/>
  <c r="AX327" i="9"/>
  <c r="H310" i="9"/>
  <c r="J310" i="9"/>
  <c r="J327" i="9" s="1"/>
  <c r="I104" i="10" s="1"/>
  <c r="O310" i="9"/>
  <c r="R310" i="9"/>
  <c r="R327" i="9" s="1"/>
  <c r="Q104" i="10" s="1"/>
  <c r="S310" i="9"/>
  <c r="U310" i="9"/>
  <c r="U327" i="9" s="1"/>
  <c r="T104" i="10" s="1"/>
  <c r="V310" i="9"/>
  <c r="V327" i="9" s="1"/>
  <c r="U104" i="10" s="1"/>
  <c r="W310" i="9"/>
  <c r="W327" i="9" s="1"/>
  <c r="V104" i="10" s="1"/>
  <c r="X310" i="9"/>
  <c r="X327" i="9" s="1"/>
  <c r="W104" i="10" s="1"/>
  <c r="Y310" i="9"/>
  <c r="Y327" i="9" s="1"/>
  <c r="X104" i="10" s="1"/>
  <c r="Z310" i="9"/>
  <c r="Z327" i="9" s="1"/>
  <c r="Y104" i="10" s="1"/>
  <c r="AA310" i="9"/>
  <c r="AA327" i="9" s="1"/>
  <c r="Z104" i="10" s="1"/>
  <c r="AB310" i="9"/>
  <c r="AB327" i="9" s="1"/>
  <c r="AA104" i="10" s="1"/>
  <c r="AC310" i="9"/>
  <c r="AC327" i="9" s="1"/>
  <c r="AB104" i="10" s="1"/>
  <c r="AD310" i="9"/>
  <c r="AD327" i="9" s="1"/>
  <c r="AC104" i="10" s="1"/>
  <c r="AE310" i="9"/>
  <c r="AF310" i="9"/>
  <c r="AF327" i="9" s="1"/>
  <c r="AE104" i="10" s="1"/>
  <c r="AG310" i="9"/>
  <c r="AG327" i="9" s="1"/>
  <c r="AF104" i="10" s="1"/>
  <c r="AH310" i="9"/>
  <c r="AI310" i="9"/>
  <c r="AJ310" i="9"/>
  <c r="AK310" i="9"/>
  <c r="AK327" i="9" s="1"/>
  <c r="AJ104" i="10" s="1"/>
  <c r="AL310" i="9"/>
  <c r="AL327" i="9" s="1"/>
  <c r="AK104" i="10" s="1"/>
  <c r="AM310" i="9"/>
  <c r="AM327" i="9" s="1"/>
  <c r="AL104" i="10" s="1"/>
  <c r="AN310" i="9"/>
  <c r="AO310" i="9"/>
  <c r="AO327" i="9" s="1"/>
  <c r="AN104" i="10" s="1"/>
  <c r="AP310" i="9"/>
  <c r="AP327" i="9" s="1"/>
  <c r="AO104" i="10" s="1"/>
  <c r="AQ310" i="9"/>
  <c r="AQ327" i="9" s="1"/>
  <c r="AP104" i="10" s="1"/>
  <c r="AR310" i="9"/>
  <c r="AR327" i="9" s="1"/>
  <c r="AQ104" i="10" s="1"/>
  <c r="AS310" i="9"/>
  <c r="AS327" i="9" s="1"/>
  <c r="AR104" i="10" s="1"/>
  <c r="AT310" i="9"/>
  <c r="AT327" i="9" s="1"/>
  <c r="AS104" i="10" s="1"/>
  <c r="AU310" i="9"/>
  <c r="AU327" i="9" s="1"/>
  <c r="AT104" i="10" s="1"/>
  <c r="T308" i="9"/>
  <c r="S103" i="10" s="1"/>
  <c r="AV308" i="9"/>
  <c r="AU103" i="10" s="1"/>
  <c r="AW308" i="9"/>
  <c r="AX308" i="9"/>
  <c r="F296" i="9"/>
  <c r="H296" i="9"/>
  <c r="O296" i="9"/>
  <c r="R296" i="9"/>
  <c r="S296" i="9"/>
  <c r="T296" i="9"/>
  <c r="U296" i="9"/>
  <c r="V296" i="9"/>
  <c r="W296" i="9"/>
  <c r="Y296" i="9"/>
  <c r="Z296" i="9"/>
  <c r="AA296" i="9"/>
  <c r="AB296" i="9"/>
  <c r="AC296" i="9"/>
  <c r="AD296" i="9"/>
  <c r="AE296" i="9"/>
  <c r="AF296" i="9"/>
  <c r="AG296" i="9"/>
  <c r="AH296" i="9"/>
  <c r="AI296" i="9"/>
  <c r="AJ296" i="9"/>
  <c r="AK296" i="9"/>
  <c r="AL296" i="9"/>
  <c r="AM296" i="9"/>
  <c r="AN296" i="9"/>
  <c r="AO296" i="9"/>
  <c r="AP296" i="9"/>
  <c r="AQ296" i="9"/>
  <c r="AR296" i="9"/>
  <c r="AS296" i="9"/>
  <c r="AT296" i="9"/>
  <c r="AU296" i="9"/>
  <c r="F295" i="9"/>
  <c r="H295" i="9"/>
  <c r="O295" i="9"/>
  <c r="R295" i="9"/>
  <c r="S295" i="9"/>
  <c r="T295" i="9"/>
  <c r="U295" i="9"/>
  <c r="V295" i="9"/>
  <c r="W295" i="9"/>
  <c r="Y295" i="9"/>
  <c r="Z295" i="9"/>
  <c r="AA295" i="9"/>
  <c r="AB295" i="9"/>
  <c r="AC295" i="9"/>
  <c r="AD295" i="9"/>
  <c r="AE295" i="9"/>
  <c r="AF295" i="9"/>
  <c r="AG295" i="9"/>
  <c r="AH295" i="9"/>
  <c r="AI295" i="9"/>
  <c r="AJ295" i="9"/>
  <c r="AK295" i="9"/>
  <c r="AL295" i="9"/>
  <c r="AM295" i="9"/>
  <c r="AN295" i="9"/>
  <c r="AO295" i="9"/>
  <c r="AP295" i="9"/>
  <c r="AQ295" i="9"/>
  <c r="AR295" i="9"/>
  <c r="AS295" i="9"/>
  <c r="AT295" i="9"/>
  <c r="AU295" i="9"/>
  <c r="F294" i="9"/>
  <c r="H294" i="9"/>
  <c r="O294" i="9"/>
  <c r="R294" i="9"/>
  <c r="S294" i="9"/>
  <c r="T294" i="9"/>
  <c r="U294" i="9"/>
  <c r="V294" i="9"/>
  <c r="W294" i="9"/>
  <c r="Y294" i="9"/>
  <c r="Z294" i="9"/>
  <c r="AA294" i="9"/>
  <c r="AB294" i="9"/>
  <c r="AC294" i="9"/>
  <c r="AD294" i="9"/>
  <c r="AE294" i="9"/>
  <c r="AF294" i="9"/>
  <c r="AG294" i="9"/>
  <c r="AH294" i="9"/>
  <c r="AI294" i="9"/>
  <c r="AJ294" i="9"/>
  <c r="AK294" i="9"/>
  <c r="AL294" i="9"/>
  <c r="AM294" i="9"/>
  <c r="AN294" i="9"/>
  <c r="AO294" i="9"/>
  <c r="AP294" i="9"/>
  <c r="AQ294" i="9"/>
  <c r="AR294" i="9"/>
  <c r="AS294" i="9"/>
  <c r="AT294" i="9"/>
  <c r="AU294" i="9"/>
  <c r="F293" i="9"/>
  <c r="H293" i="9"/>
  <c r="O293" i="9"/>
  <c r="R293" i="9"/>
  <c r="S293" i="9"/>
  <c r="T293" i="9"/>
  <c r="U293" i="9"/>
  <c r="V293" i="9"/>
  <c r="W293" i="9"/>
  <c r="Y293" i="9"/>
  <c r="Z293" i="9"/>
  <c r="Z308" i="9" s="1"/>
  <c r="Y103" i="10" s="1"/>
  <c r="AA293" i="9"/>
  <c r="AB293" i="9"/>
  <c r="AC293" i="9"/>
  <c r="AD293" i="9"/>
  <c r="AE293" i="9"/>
  <c r="AF293" i="9"/>
  <c r="AG293" i="9"/>
  <c r="AH293" i="9"/>
  <c r="AI293" i="9"/>
  <c r="AJ293" i="9"/>
  <c r="AK293" i="9"/>
  <c r="AL293" i="9"/>
  <c r="AM293" i="9"/>
  <c r="AN293" i="9"/>
  <c r="AO293" i="9"/>
  <c r="AP293" i="9"/>
  <c r="AQ293" i="9"/>
  <c r="AR293" i="9"/>
  <c r="AS293" i="9"/>
  <c r="AT293" i="9"/>
  <c r="AU293" i="9"/>
  <c r="F292" i="9"/>
  <c r="H292" i="9"/>
  <c r="O292" i="9"/>
  <c r="R292" i="9"/>
  <c r="S292" i="9"/>
  <c r="T292" i="9"/>
  <c r="U292" i="9"/>
  <c r="V292" i="9"/>
  <c r="W292" i="9"/>
  <c r="Y292" i="9"/>
  <c r="Z292" i="9"/>
  <c r="AA292" i="9"/>
  <c r="AB292" i="9"/>
  <c r="AC292" i="9"/>
  <c r="AD292" i="9"/>
  <c r="AE292" i="9"/>
  <c r="AF292" i="9"/>
  <c r="AG292" i="9"/>
  <c r="AH292" i="9"/>
  <c r="AI292" i="9"/>
  <c r="AJ292" i="9"/>
  <c r="AK292" i="9"/>
  <c r="AL292" i="9"/>
  <c r="AM292" i="9"/>
  <c r="AN292" i="9"/>
  <c r="AO292" i="9"/>
  <c r="AP292" i="9"/>
  <c r="AQ292" i="9"/>
  <c r="AR292" i="9"/>
  <c r="AS292" i="9"/>
  <c r="AT292" i="9"/>
  <c r="AU292" i="9"/>
  <c r="F291" i="9"/>
  <c r="H291" i="9"/>
  <c r="H308" i="9" s="1"/>
  <c r="O291" i="9"/>
  <c r="R291" i="9"/>
  <c r="S291" i="9"/>
  <c r="T291" i="9"/>
  <c r="U291" i="9"/>
  <c r="V291" i="9"/>
  <c r="W291" i="9"/>
  <c r="Y291" i="9"/>
  <c r="Z291" i="9"/>
  <c r="AA291" i="9"/>
  <c r="AB291" i="9"/>
  <c r="AC291" i="9"/>
  <c r="AD291" i="9"/>
  <c r="AE291" i="9"/>
  <c r="AF291" i="9"/>
  <c r="AG291" i="9"/>
  <c r="AH291" i="9"/>
  <c r="AI291" i="9"/>
  <c r="AJ291" i="9"/>
  <c r="AK291" i="9"/>
  <c r="AL291" i="9"/>
  <c r="AM291" i="9"/>
  <c r="AN291" i="9"/>
  <c r="AO291" i="9"/>
  <c r="AP291" i="9"/>
  <c r="AQ291" i="9"/>
  <c r="AR291" i="9"/>
  <c r="AS291" i="9"/>
  <c r="AT291" i="9"/>
  <c r="AU291" i="9"/>
  <c r="AV289" i="9"/>
  <c r="AU102" i="10" s="1"/>
  <c r="AW289" i="9"/>
  <c r="AX289" i="9"/>
  <c r="O282" i="9"/>
  <c r="S282" i="9"/>
  <c r="T282" i="9"/>
  <c r="U282" i="9"/>
  <c r="V282" i="9"/>
  <c r="W282" i="9"/>
  <c r="X282" i="9"/>
  <c r="Y282" i="9"/>
  <c r="Z282" i="9"/>
  <c r="AA282" i="9"/>
  <c r="AB282" i="9"/>
  <c r="AC282" i="9"/>
  <c r="AD282" i="9"/>
  <c r="AE282" i="9"/>
  <c r="AF282" i="9"/>
  <c r="AG282" i="9"/>
  <c r="AH282" i="9"/>
  <c r="AI282" i="9"/>
  <c r="AJ282" i="9"/>
  <c r="AK282" i="9"/>
  <c r="AL282" i="9"/>
  <c r="AM282" i="9"/>
  <c r="AN282" i="9"/>
  <c r="AO282" i="9"/>
  <c r="AP282" i="9"/>
  <c r="AQ282" i="9"/>
  <c r="AR282" i="9"/>
  <c r="AS282" i="9"/>
  <c r="AT282" i="9"/>
  <c r="AU282" i="9"/>
  <c r="O281" i="9"/>
  <c r="S281" i="9"/>
  <c r="T281" i="9"/>
  <c r="U281" i="9"/>
  <c r="V281" i="9"/>
  <c r="W281" i="9"/>
  <c r="X281" i="9"/>
  <c r="Y281" i="9"/>
  <c r="Z281" i="9"/>
  <c r="AA281" i="9"/>
  <c r="AB281" i="9"/>
  <c r="AC281" i="9"/>
  <c r="AD281" i="9"/>
  <c r="AE281" i="9"/>
  <c r="AF281" i="9"/>
  <c r="AG281" i="9"/>
  <c r="AH281" i="9"/>
  <c r="AI281" i="9"/>
  <c r="AJ281" i="9"/>
  <c r="AK281" i="9"/>
  <c r="AL281" i="9"/>
  <c r="AM281" i="9"/>
  <c r="AN281" i="9"/>
  <c r="AO281" i="9"/>
  <c r="AP281" i="9"/>
  <c r="AQ281" i="9"/>
  <c r="AR281" i="9"/>
  <c r="AS281" i="9"/>
  <c r="AT281" i="9"/>
  <c r="AU281" i="9"/>
  <c r="O280" i="9"/>
  <c r="S280" i="9"/>
  <c r="T280" i="9"/>
  <c r="U280" i="9"/>
  <c r="V280" i="9"/>
  <c r="W280" i="9"/>
  <c r="X280" i="9"/>
  <c r="Y280" i="9"/>
  <c r="Z280" i="9"/>
  <c r="AA280" i="9"/>
  <c r="AB280" i="9"/>
  <c r="AC280" i="9"/>
  <c r="AD280" i="9"/>
  <c r="AE280" i="9"/>
  <c r="AF280" i="9"/>
  <c r="AG280" i="9"/>
  <c r="AH280" i="9"/>
  <c r="AI280" i="9"/>
  <c r="AJ280" i="9"/>
  <c r="AK280" i="9"/>
  <c r="AL280" i="9"/>
  <c r="AM280" i="9"/>
  <c r="AN280" i="9"/>
  <c r="AO280" i="9"/>
  <c r="AP280" i="9"/>
  <c r="AQ280" i="9"/>
  <c r="AR280" i="9"/>
  <c r="AS280" i="9"/>
  <c r="AT280" i="9"/>
  <c r="AU280" i="9"/>
  <c r="O279" i="9"/>
  <c r="S279" i="9"/>
  <c r="T279" i="9"/>
  <c r="U279" i="9"/>
  <c r="V279" i="9"/>
  <c r="W279" i="9"/>
  <c r="X279" i="9"/>
  <c r="Y279" i="9"/>
  <c r="Z279" i="9"/>
  <c r="AA279" i="9"/>
  <c r="AB279" i="9"/>
  <c r="AC279" i="9"/>
  <c r="AD279" i="9"/>
  <c r="AE279" i="9"/>
  <c r="AF279" i="9"/>
  <c r="AG279" i="9"/>
  <c r="AH279" i="9"/>
  <c r="AI279" i="9"/>
  <c r="AJ279" i="9"/>
  <c r="AK279" i="9"/>
  <c r="AL279" i="9"/>
  <c r="AM279" i="9"/>
  <c r="AN279" i="9"/>
  <c r="AO279" i="9"/>
  <c r="AP279" i="9"/>
  <c r="AQ279" i="9"/>
  <c r="AR279" i="9"/>
  <c r="AS279" i="9"/>
  <c r="AT279" i="9"/>
  <c r="AU279" i="9"/>
  <c r="O278" i="9"/>
  <c r="S278" i="9"/>
  <c r="T278" i="9"/>
  <c r="U278" i="9"/>
  <c r="V278" i="9"/>
  <c r="W278" i="9"/>
  <c r="X278" i="9"/>
  <c r="Y278" i="9"/>
  <c r="Z278" i="9"/>
  <c r="AA278" i="9"/>
  <c r="AB278" i="9"/>
  <c r="AC278" i="9"/>
  <c r="AD278" i="9"/>
  <c r="AE278" i="9"/>
  <c r="AF278" i="9"/>
  <c r="AG278" i="9"/>
  <c r="AH278" i="9"/>
  <c r="AI278" i="9"/>
  <c r="AJ278" i="9"/>
  <c r="AK278" i="9"/>
  <c r="AL278" i="9"/>
  <c r="AM278" i="9"/>
  <c r="AN278" i="9"/>
  <c r="AO278" i="9"/>
  <c r="AP278" i="9"/>
  <c r="AQ278" i="9"/>
  <c r="AR278" i="9"/>
  <c r="AS278" i="9"/>
  <c r="AT278" i="9"/>
  <c r="AU278" i="9"/>
  <c r="O277" i="9"/>
  <c r="S277" i="9"/>
  <c r="T277" i="9"/>
  <c r="U277" i="9"/>
  <c r="V277" i="9"/>
  <c r="W277" i="9"/>
  <c r="X277" i="9"/>
  <c r="Y277" i="9"/>
  <c r="Z277" i="9"/>
  <c r="AA277" i="9"/>
  <c r="AB277" i="9"/>
  <c r="AC277" i="9"/>
  <c r="AD277" i="9"/>
  <c r="AE277" i="9"/>
  <c r="AF277" i="9"/>
  <c r="AG277" i="9"/>
  <c r="AH277" i="9"/>
  <c r="AI277" i="9"/>
  <c r="AJ277" i="9"/>
  <c r="AK277" i="9"/>
  <c r="AL277" i="9"/>
  <c r="AM277" i="9"/>
  <c r="AN277" i="9"/>
  <c r="AO277" i="9"/>
  <c r="AP277" i="9"/>
  <c r="AQ277" i="9"/>
  <c r="AR277" i="9"/>
  <c r="AS277" i="9"/>
  <c r="AT277" i="9"/>
  <c r="AU277" i="9"/>
  <c r="O276" i="9"/>
  <c r="S276" i="9"/>
  <c r="T276" i="9"/>
  <c r="U276" i="9"/>
  <c r="V276" i="9"/>
  <c r="W276" i="9"/>
  <c r="X276" i="9"/>
  <c r="Y276" i="9"/>
  <c r="Z276" i="9"/>
  <c r="AA276" i="9"/>
  <c r="AB276" i="9"/>
  <c r="AC276" i="9"/>
  <c r="AD276" i="9"/>
  <c r="AE276" i="9"/>
  <c r="AF276" i="9"/>
  <c r="AG276" i="9"/>
  <c r="AH276" i="9"/>
  <c r="AI276" i="9"/>
  <c r="AJ276" i="9"/>
  <c r="AK276" i="9"/>
  <c r="AL276" i="9"/>
  <c r="AM276" i="9"/>
  <c r="AN276" i="9"/>
  <c r="AO276" i="9"/>
  <c r="AP276" i="9"/>
  <c r="AQ276" i="9"/>
  <c r="AR276" i="9"/>
  <c r="AS276" i="9"/>
  <c r="AT276" i="9"/>
  <c r="AU276" i="9"/>
  <c r="O275" i="9"/>
  <c r="S275" i="9"/>
  <c r="T275" i="9"/>
  <c r="U275" i="9"/>
  <c r="V275" i="9"/>
  <c r="W275" i="9"/>
  <c r="X275" i="9"/>
  <c r="Y275" i="9"/>
  <c r="Z275" i="9"/>
  <c r="AA275" i="9"/>
  <c r="AB275" i="9"/>
  <c r="AC275" i="9"/>
  <c r="AD275" i="9"/>
  <c r="AE275" i="9"/>
  <c r="AF275" i="9"/>
  <c r="AG275" i="9"/>
  <c r="AH275" i="9"/>
  <c r="AI275" i="9"/>
  <c r="AJ275" i="9"/>
  <c r="AK275" i="9"/>
  <c r="AL275" i="9"/>
  <c r="AM275" i="9"/>
  <c r="AN275" i="9"/>
  <c r="AO275" i="9"/>
  <c r="AP275" i="9"/>
  <c r="AQ275" i="9"/>
  <c r="AR275" i="9"/>
  <c r="AS275" i="9"/>
  <c r="AT275" i="9"/>
  <c r="AU275" i="9"/>
  <c r="O274" i="9"/>
  <c r="S274" i="9"/>
  <c r="T274" i="9"/>
  <c r="U274" i="9"/>
  <c r="V274" i="9"/>
  <c r="W274" i="9"/>
  <c r="X274" i="9"/>
  <c r="Y274" i="9"/>
  <c r="Z274" i="9"/>
  <c r="AA274" i="9"/>
  <c r="AB274" i="9"/>
  <c r="AC274" i="9"/>
  <c r="AD274" i="9"/>
  <c r="AE274" i="9"/>
  <c r="AF274" i="9"/>
  <c r="AG274" i="9"/>
  <c r="AH274" i="9"/>
  <c r="AI274" i="9"/>
  <c r="AJ274" i="9"/>
  <c r="AK274" i="9"/>
  <c r="AL274" i="9"/>
  <c r="AM274" i="9"/>
  <c r="AN274" i="9"/>
  <c r="AO274" i="9"/>
  <c r="AP274" i="9"/>
  <c r="AQ274" i="9"/>
  <c r="AR274" i="9"/>
  <c r="AS274" i="9"/>
  <c r="AT274" i="9"/>
  <c r="AU274" i="9"/>
  <c r="O273" i="9"/>
  <c r="S273" i="9"/>
  <c r="T273" i="9"/>
  <c r="U273" i="9"/>
  <c r="V273" i="9"/>
  <c r="W273" i="9"/>
  <c r="X273" i="9"/>
  <c r="Y273" i="9"/>
  <c r="Z273" i="9"/>
  <c r="AA273" i="9"/>
  <c r="AB273" i="9"/>
  <c r="AC273" i="9"/>
  <c r="AD273" i="9"/>
  <c r="AE273" i="9"/>
  <c r="AF273" i="9"/>
  <c r="AG273" i="9"/>
  <c r="AH273" i="9"/>
  <c r="AI273" i="9"/>
  <c r="AJ273" i="9"/>
  <c r="AK273" i="9"/>
  <c r="AL273" i="9"/>
  <c r="AM273" i="9"/>
  <c r="AN273" i="9"/>
  <c r="AO273" i="9"/>
  <c r="AP273" i="9"/>
  <c r="AQ273" i="9"/>
  <c r="AR273" i="9"/>
  <c r="AS273" i="9"/>
  <c r="AT273" i="9"/>
  <c r="AU273" i="9"/>
  <c r="AU289" i="9" s="1"/>
  <c r="AT102" i="10" s="1"/>
  <c r="O272" i="9"/>
  <c r="S272" i="9"/>
  <c r="T272" i="9"/>
  <c r="U272" i="9"/>
  <c r="V272" i="9"/>
  <c r="W272" i="9"/>
  <c r="X272" i="9"/>
  <c r="Y272" i="9"/>
  <c r="Z272" i="9"/>
  <c r="AA272" i="9"/>
  <c r="AB272" i="9"/>
  <c r="AC272" i="9"/>
  <c r="AD272" i="9"/>
  <c r="AE272" i="9"/>
  <c r="AF272" i="9"/>
  <c r="AG272" i="9"/>
  <c r="AH272" i="9"/>
  <c r="AI272" i="9"/>
  <c r="AJ272" i="9"/>
  <c r="AK272" i="9"/>
  <c r="AK289" i="9" s="1"/>
  <c r="AJ102" i="10" s="1"/>
  <c r="AL272" i="9"/>
  <c r="AM272" i="9"/>
  <c r="AN272" i="9"/>
  <c r="AO272" i="9"/>
  <c r="AP272" i="9"/>
  <c r="AQ272" i="9"/>
  <c r="AR272" i="9"/>
  <c r="AS272" i="9"/>
  <c r="AT272" i="9"/>
  <c r="AU272" i="9"/>
  <c r="AV270" i="9"/>
  <c r="AU101" i="10" s="1"/>
  <c r="AW270" i="9"/>
  <c r="AX270" i="9"/>
  <c r="O253" i="9"/>
  <c r="S253" i="9"/>
  <c r="S270" i="9" s="1"/>
  <c r="R101" i="10" s="1"/>
  <c r="T253" i="9"/>
  <c r="T270" i="9" s="1"/>
  <c r="S101" i="10" s="1"/>
  <c r="U253" i="9"/>
  <c r="U270" i="9" s="1"/>
  <c r="T101" i="10" s="1"/>
  <c r="V253" i="9"/>
  <c r="V270" i="9" s="1"/>
  <c r="U101" i="10" s="1"/>
  <c r="W253" i="9"/>
  <c r="W270" i="9" s="1"/>
  <c r="V101" i="10" s="1"/>
  <c r="X253" i="9"/>
  <c r="X270" i="9" s="1"/>
  <c r="W101" i="10" s="1"/>
  <c r="Y253" i="9"/>
  <c r="Y270" i="9" s="1"/>
  <c r="X101" i="10" s="1"/>
  <c r="Z253" i="9"/>
  <c r="Z270" i="9" s="1"/>
  <c r="Y101" i="10" s="1"/>
  <c r="AA253" i="9"/>
  <c r="AA270" i="9" s="1"/>
  <c r="Z101" i="10" s="1"/>
  <c r="AB253" i="9"/>
  <c r="AB270" i="9" s="1"/>
  <c r="AA101" i="10" s="1"/>
  <c r="AC253" i="9"/>
  <c r="AC270" i="9" s="1"/>
  <c r="AB101" i="10" s="1"/>
  <c r="AD253" i="9"/>
  <c r="AD270" i="9" s="1"/>
  <c r="AC101" i="10" s="1"/>
  <c r="AE253" i="9"/>
  <c r="AE270" i="9" s="1"/>
  <c r="AD101" i="10" s="1"/>
  <c r="AF253" i="9"/>
  <c r="AF270" i="9" s="1"/>
  <c r="AE101" i="10" s="1"/>
  <c r="AG253" i="9"/>
  <c r="AG270" i="9" s="1"/>
  <c r="AF101" i="10" s="1"/>
  <c r="AH253" i="9"/>
  <c r="AH270" i="9" s="1"/>
  <c r="AG101" i="10" s="1"/>
  <c r="AI253" i="9"/>
  <c r="AI270" i="9" s="1"/>
  <c r="AH101" i="10" s="1"/>
  <c r="AJ253" i="9"/>
  <c r="AJ270" i="9" s="1"/>
  <c r="AI101" i="10" s="1"/>
  <c r="AK253" i="9"/>
  <c r="AK270" i="9" s="1"/>
  <c r="AJ101" i="10" s="1"/>
  <c r="AL253" i="9"/>
  <c r="AL270" i="9" s="1"/>
  <c r="AK101" i="10" s="1"/>
  <c r="AM253" i="9"/>
  <c r="AM270" i="9" s="1"/>
  <c r="AL101" i="10" s="1"/>
  <c r="AN253" i="9"/>
  <c r="AN270" i="9" s="1"/>
  <c r="AM101" i="10" s="1"/>
  <c r="AO253" i="9"/>
  <c r="AO270" i="9" s="1"/>
  <c r="AN101" i="10" s="1"/>
  <c r="AP253" i="9"/>
  <c r="AP270" i="9" s="1"/>
  <c r="AO101" i="10" s="1"/>
  <c r="AQ253" i="9"/>
  <c r="AQ270" i="9" s="1"/>
  <c r="AP101" i="10" s="1"/>
  <c r="AR253" i="9"/>
  <c r="AR270" i="9" s="1"/>
  <c r="AQ101" i="10" s="1"/>
  <c r="AS253" i="9"/>
  <c r="AS270" i="9" s="1"/>
  <c r="AR101" i="10" s="1"/>
  <c r="AT253" i="9"/>
  <c r="AT270" i="9" s="1"/>
  <c r="AS101" i="10" s="1"/>
  <c r="AU253" i="9"/>
  <c r="AU270" i="9" s="1"/>
  <c r="AT101" i="10" s="1"/>
  <c r="J251" i="9"/>
  <c r="I85" i="10" s="1"/>
  <c r="X251" i="9"/>
  <c r="W85" i="10" s="1"/>
  <c r="AV251" i="9"/>
  <c r="AU85" i="10" s="1"/>
  <c r="AW251" i="9"/>
  <c r="AX251" i="9"/>
  <c r="H236" i="9"/>
  <c r="J236" i="9"/>
  <c r="O236" i="9"/>
  <c r="R236" i="9"/>
  <c r="S236" i="9"/>
  <c r="S251" i="9" s="1"/>
  <c r="R85" i="10" s="1"/>
  <c r="U236" i="9"/>
  <c r="V236" i="9"/>
  <c r="W236" i="9"/>
  <c r="X236" i="9"/>
  <c r="Y236" i="9"/>
  <c r="Z236" i="9"/>
  <c r="AA236" i="9"/>
  <c r="AB236" i="9"/>
  <c r="AC236" i="9"/>
  <c r="AD236" i="9"/>
  <c r="AE236" i="9"/>
  <c r="AF236" i="9"/>
  <c r="AG236" i="9"/>
  <c r="AH236" i="9"/>
  <c r="AI236" i="9"/>
  <c r="AJ236" i="9"/>
  <c r="AK236" i="9"/>
  <c r="AL236" i="9"/>
  <c r="AM236" i="9"/>
  <c r="AN236" i="9"/>
  <c r="AO236" i="9"/>
  <c r="AP236" i="9"/>
  <c r="AQ236" i="9"/>
  <c r="AR236" i="9"/>
  <c r="AS236" i="9"/>
  <c r="AT236" i="9"/>
  <c r="AU236" i="9"/>
  <c r="H235" i="9"/>
  <c r="J235" i="9"/>
  <c r="O235" i="9"/>
  <c r="R235" i="9"/>
  <c r="S235" i="9"/>
  <c r="U235" i="9"/>
  <c r="V235" i="9"/>
  <c r="V251" i="9" s="1"/>
  <c r="U85" i="10" s="1"/>
  <c r="W235" i="9"/>
  <c r="W251" i="9" s="1"/>
  <c r="V85" i="10" s="1"/>
  <c r="X235" i="9"/>
  <c r="Y235" i="9"/>
  <c r="Z235" i="9"/>
  <c r="AA235" i="9"/>
  <c r="AB235" i="9"/>
  <c r="AC235" i="9"/>
  <c r="AD235" i="9"/>
  <c r="AE235" i="9"/>
  <c r="AF235" i="9"/>
  <c r="AG235" i="9"/>
  <c r="AH235" i="9"/>
  <c r="AI235" i="9"/>
  <c r="AJ235" i="9"/>
  <c r="AK235" i="9"/>
  <c r="AL235" i="9"/>
  <c r="AM235" i="9"/>
  <c r="AN235" i="9"/>
  <c r="AO235" i="9"/>
  <c r="AP235" i="9"/>
  <c r="AQ235" i="9"/>
  <c r="AR235" i="9"/>
  <c r="AS235" i="9"/>
  <c r="AT235" i="9"/>
  <c r="AU235" i="9"/>
  <c r="H234" i="9"/>
  <c r="H251" i="9" s="1"/>
  <c r="J234" i="9"/>
  <c r="O234" i="9"/>
  <c r="R234" i="9"/>
  <c r="R251" i="9" s="1"/>
  <c r="Q85" i="10" s="1"/>
  <c r="S234" i="9"/>
  <c r="U234" i="9"/>
  <c r="V234" i="9"/>
  <c r="W234" i="9"/>
  <c r="X234" i="9"/>
  <c r="Y234" i="9"/>
  <c r="Y251" i="9" s="1"/>
  <c r="X85" i="10" s="1"/>
  <c r="Z234" i="9"/>
  <c r="AA234" i="9"/>
  <c r="AB234" i="9"/>
  <c r="AC234" i="9"/>
  <c r="AD234" i="9"/>
  <c r="AE234" i="9"/>
  <c r="AF234" i="9"/>
  <c r="AG234" i="9"/>
  <c r="AH234" i="9"/>
  <c r="AI234" i="9"/>
  <c r="AI251" i="9" s="1"/>
  <c r="AH85" i="10" s="1"/>
  <c r="AJ234" i="9"/>
  <c r="AJ251" i="9" s="1"/>
  <c r="AI85" i="10" s="1"/>
  <c r="AK234" i="9"/>
  <c r="AL234" i="9"/>
  <c r="AL251" i="9" s="1"/>
  <c r="AK85" i="10" s="1"/>
  <c r="AM234" i="9"/>
  <c r="AN234" i="9"/>
  <c r="AO234" i="9"/>
  <c r="AP234" i="9"/>
  <c r="AQ234" i="9"/>
  <c r="AR234" i="9"/>
  <c r="AS234" i="9"/>
  <c r="AT234" i="9"/>
  <c r="AU234" i="9"/>
  <c r="AV232" i="9"/>
  <c r="AU84" i="10" s="1"/>
  <c r="AW232" i="9"/>
  <c r="AX232" i="9"/>
  <c r="F220" i="9"/>
  <c r="H220" i="9"/>
  <c r="O220" i="9"/>
  <c r="R220" i="9"/>
  <c r="S220" i="9"/>
  <c r="T220" i="9"/>
  <c r="U220" i="9"/>
  <c r="V220" i="9"/>
  <c r="W220" i="9"/>
  <c r="Y220" i="9"/>
  <c r="Z220" i="9"/>
  <c r="AA220" i="9"/>
  <c r="AB220" i="9"/>
  <c r="AC220" i="9"/>
  <c r="AD220" i="9"/>
  <c r="AE220" i="9"/>
  <c r="AF220" i="9"/>
  <c r="AG220" i="9"/>
  <c r="AH220" i="9"/>
  <c r="AI220" i="9"/>
  <c r="AJ220" i="9"/>
  <c r="AK220" i="9"/>
  <c r="AL220" i="9"/>
  <c r="AM220" i="9"/>
  <c r="AN220" i="9"/>
  <c r="AO220" i="9"/>
  <c r="AP220" i="9"/>
  <c r="AQ220" i="9"/>
  <c r="AR220" i="9"/>
  <c r="AS220" i="9"/>
  <c r="AT220" i="9"/>
  <c r="AU220" i="9"/>
  <c r="F219" i="9"/>
  <c r="H219" i="9"/>
  <c r="O219" i="9"/>
  <c r="R219" i="9"/>
  <c r="S219" i="9"/>
  <c r="T219" i="9"/>
  <c r="U219" i="9"/>
  <c r="U232" i="9" s="1"/>
  <c r="T84" i="10" s="1"/>
  <c r="V219" i="9"/>
  <c r="W219" i="9"/>
  <c r="Y219" i="9"/>
  <c r="Z219" i="9"/>
  <c r="AA219" i="9"/>
  <c r="AB219" i="9"/>
  <c r="AC219" i="9"/>
  <c r="AD219" i="9"/>
  <c r="AE219" i="9"/>
  <c r="AF219" i="9"/>
  <c r="AG219" i="9"/>
  <c r="AH219" i="9"/>
  <c r="AI219" i="9"/>
  <c r="AJ219" i="9"/>
  <c r="AK219" i="9"/>
  <c r="AL219" i="9"/>
  <c r="AM219" i="9"/>
  <c r="AN219" i="9"/>
  <c r="AO219" i="9"/>
  <c r="AP219" i="9"/>
  <c r="AQ219" i="9"/>
  <c r="AR219" i="9"/>
  <c r="AS219" i="9"/>
  <c r="AT219" i="9"/>
  <c r="AU219" i="9"/>
  <c r="F218" i="9"/>
  <c r="H218" i="9"/>
  <c r="O218" i="9"/>
  <c r="R218" i="9"/>
  <c r="S218" i="9"/>
  <c r="T218" i="9"/>
  <c r="U218" i="9"/>
  <c r="V218" i="9"/>
  <c r="W218" i="9"/>
  <c r="Y218" i="9"/>
  <c r="Z218" i="9"/>
  <c r="AA218" i="9"/>
  <c r="AB218" i="9"/>
  <c r="AC218" i="9"/>
  <c r="AD218" i="9"/>
  <c r="AE218" i="9"/>
  <c r="AF218" i="9"/>
  <c r="AG218" i="9"/>
  <c r="AH218" i="9"/>
  <c r="AI218" i="9"/>
  <c r="AJ218" i="9"/>
  <c r="AK218" i="9"/>
  <c r="AL218" i="9"/>
  <c r="AM218" i="9"/>
  <c r="AN218" i="9"/>
  <c r="AO218" i="9"/>
  <c r="AP218" i="9"/>
  <c r="AQ218" i="9"/>
  <c r="AR218" i="9"/>
  <c r="AS218" i="9"/>
  <c r="AT218" i="9"/>
  <c r="AU218" i="9"/>
  <c r="F217" i="9"/>
  <c r="H217" i="9"/>
  <c r="O217" i="9"/>
  <c r="R217" i="9"/>
  <c r="S217" i="9"/>
  <c r="T217" i="9"/>
  <c r="U217" i="9"/>
  <c r="V217" i="9"/>
  <c r="W217" i="9"/>
  <c r="Y217" i="9"/>
  <c r="Z217" i="9"/>
  <c r="AA217" i="9"/>
  <c r="AB217" i="9"/>
  <c r="AC217" i="9"/>
  <c r="AD217" i="9"/>
  <c r="AE217" i="9"/>
  <c r="AF217" i="9"/>
  <c r="AG217" i="9"/>
  <c r="AH217" i="9"/>
  <c r="AI217" i="9"/>
  <c r="AJ217" i="9"/>
  <c r="AK217" i="9"/>
  <c r="AL217" i="9"/>
  <c r="AM217" i="9"/>
  <c r="AN217" i="9"/>
  <c r="AO217" i="9"/>
  <c r="AP217" i="9"/>
  <c r="AQ217" i="9"/>
  <c r="AR217" i="9"/>
  <c r="AS217" i="9"/>
  <c r="AT217" i="9"/>
  <c r="AU217" i="9"/>
  <c r="F216" i="9"/>
  <c r="H216" i="9"/>
  <c r="O216" i="9"/>
  <c r="R216" i="9"/>
  <c r="S216" i="9"/>
  <c r="T216" i="9"/>
  <c r="T232" i="9" s="1"/>
  <c r="S84" i="10" s="1"/>
  <c r="U216" i="9"/>
  <c r="V216" i="9"/>
  <c r="W216" i="9"/>
  <c r="Y216" i="9"/>
  <c r="Z216" i="9"/>
  <c r="AA216" i="9"/>
  <c r="AB216" i="9"/>
  <c r="AC216" i="9"/>
  <c r="AD216" i="9"/>
  <c r="AE216" i="9"/>
  <c r="AF216" i="9"/>
  <c r="AG216" i="9"/>
  <c r="AH216" i="9"/>
  <c r="AI216" i="9"/>
  <c r="AJ216" i="9"/>
  <c r="AK216" i="9"/>
  <c r="AL216" i="9"/>
  <c r="AM216" i="9"/>
  <c r="AN216" i="9"/>
  <c r="AO216" i="9"/>
  <c r="AP216" i="9"/>
  <c r="AQ216" i="9"/>
  <c r="AR216" i="9"/>
  <c r="AS216" i="9"/>
  <c r="AT216" i="9"/>
  <c r="AU216" i="9"/>
  <c r="F215" i="9"/>
  <c r="H215" i="9"/>
  <c r="H232" i="9" s="1"/>
  <c r="O215" i="9"/>
  <c r="R215" i="9"/>
  <c r="S215" i="9"/>
  <c r="T215" i="9"/>
  <c r="U215" i="9"/>
  <c r="V215" i="9"/>
  <c r="W215" i="9"/>
  <c r="Y215" i="9"/>
  <c r="Z215" i="9"/>
  <c r="AA215" i="9"/>
  <c r="AB215" i="9"/>
  <c r="AC215" i="9"/>
  <c r="AD215" i="9"/>
  <c r="AE215" i="9"/>
  <c r="AF215" i="9"/>
  <c r="AG215" i="9"/>
  <c r="AH215" i="9"/>
  <c r="AH232" i="9" s="1"/>
  <c r="AG84" i="10" s="1"/>
  <c r="AI215" i="9"/>
  <c r="AJ215" i="9"/>
  <c r="AK215" i="9"/>
  <c r="AL215" i="9"/>
  <c r="AM215" i="9"/>
  <c r="AN215" i="9"/>
  <c r="AO215" i="9"/>
  <c r="AP215" i="9"/>
  <c r="AQ215" i="9"/>
  <c r="AR215" i="9"/>
  <c r="AS215" i="9"/>
  <c r="AT215" i="9"/>
  <c r="AU215" i="9"/>
  <c r="AV213" i="9"/>
  <c r="AU83" i="10" s="1"/>
  <c r="AW213" i="9"/>
  <c r="AX213" i="9"/>
  <c r="O208" i="9"/>
  <c r="S208" i="9"/>
  <c r="T208" i="9"/>
  <c r="U208" i="9"/>
  <c r="V208" i="9"/>
  <c r="W208" i="9"/>
  <c r="X208" i="9"/>
  <c r="Y208" i="9"/>
  <c r="Z208" i="9"/>
  <c r="AA208" i="9"/>
  <c r="AB208" i="9"/>
  <c r="AC208" i="9"/>
  <c r="AD208" i="9"/>
  <c r="AE208" i="9"/>
  <c r="AF208" i="9"/>
  <c r="AG208" i="9"/>
  <c r="AH208" i="9"/>
  <c r="AI208" i="9"/>
  <c r="AJ208" i="9"/>
  <c r="AK208" i="9"/>
  <c r="AL208" i="9"/>
  <c r="AM208" i="9"/>
  <c r="AN208" i="9"/>
  <c r="AO208" i="9"/>
  <c r="AP208" i="9"/>
  <c r="AQ208" i="9"/>
  <c r="AR208" i="9"/>
  <c r="AS208" i="9"/>
  <c r="AT208" i="9"/>
  <c r="AU208" i="9"/>
  <c r="O207" i="9"/>
  <c r="S207" i="9"/>
  <c r="T207" i="9"/>
  <c r="U207" i="9"/>
  <c r="V207" i="9"/>
  <c r="W207" i="9"/>
  <c r="X207" i="9"/>
  <c r="Y207" i="9"/>
  <c r="Z207" i="9"/>
  <c r="AA207" i="9"/>
  <c r="AB207" i="9"/>
  <c r="AC207" i="9"/>
  <c r="AD207" i="9"/>
  <c r="AE207" i="9"/>
  <c r="AF207" i="9"/>
  <c r="AG207" i="9"/>
  <c r="AH207" i="9"/>
  <c r="AI207" i="9"/>
  <c r="AJ207" i="9"/>
  <c r="AK207" i="9"/>
  <c r="AL207" i="9"/>
  <c r="AM207" i="9"/>
  <c r="AN207" i="9"/>
  <c r="AO207" i="9"/>
  <c r="AP207" i="9"/>
  <c r="AQ207" i="9"/>
  <c r="AR207" i="9"/>
  <c r="AS207" i="9"/>
  <c r="AT207" i="9"/>
  <c r="AU207" i="9"/>
  <c r="O206" i="9"/>
  <c r="S206" i="9"/>
  <c r="T206" i="9"/>
  <c r="U206" i="9"/>
  <c r="V206" i="9"/>
  <c r="W206" i="9"/>
  <c r="X206" i="9"/>
  <c r="Y206" i="9"/>
  <c r="Z206" i="9"/>
  <c r="AA206" i="9"/>
  <c r="AB206" i="9"/>
  <c r="AC206" i="9"/>
  <c r="AD206" i="9"/>
  <c r="AE206" i="9"/>
  <c r="AF206" i="9"/>
  <c r="AG206" i="9"/>
  <c r="AH206" i="9"/>
  <c r="AI206" i="9"/>
  <c r="AJ206" i="9"/>
  <c r="AK206" i="9"/>
  <c r="AL206" i="9"/>
  <c r="AM206" i="9"/>
  <c r="AN206" i="9"/>
  <c r="AO206" i="9"/>
  <c r="AP206" i="9"/>
  <c r="AQ206" i="9"/>
  <c r="AR206" i="9"/>
  <c r="AS206" i="9"/>
  <c r="AT206" i="9"/>
  <c r="AU206" i="9"/>
  <c r="O205" i="9"/>
  <c r="S205" i="9"/>
  <c r="T205" i="9"/>
  <c r="U205" i="9"/>
  <c r="V205" i="9"/>
  <c r="W205" i="9"/>
  <c r="X205" i="9"/>
  <c r="Y205" i="9"/>
  <c r="Z205" i="9"/>
  <c r="AA205" i="9"/>
  <c r="AB205" i="9"/>
  <c r="AC205" i="9"/>
  <c r="AD205" i="9"/>
  <c r="AE205" i="9"/>
  <c r="AF205" i="9"/>
  <c r="AG205" i="9"/>
  <c r="AH205" i="9"/>
  <c r="AI205" i="9"/>
  <c r="AJ205" i="9"/>
  <c r="AK205" i="9"/>
  <c r="AL205" i="9"/>
  <c r="AM205" i="9"/>
  <c r="AN205" i="9"/>
  <c r="AO205" i="9"/>
  <c r="AP205" i="9"/>
  <c r="AQ205" i="9"/>
  <c r="AR205" i="9"/>
  <c r="AS205" i="9"/>
  <c r="AT205" i="9"/>
  <c r="AU205" i="9"/>
  <c r="O204" i="9"/>
  <c r="S204" i="9"/>
  <c r="T204" i="9"/>
  <c r="U204" i="9"/>
  <c r="V204" i="9"/>
  <c r="W204" i="9"/>
  <c r="X204" i="9"/>
  <c r="Y204" i="9"/>
  <c r="Z204" i="9"/>
  <c r="AA204" i="9"/>
  <c r="AB204" i="9"/>
  <c r="AC204" i="9"/>
  <c r="AD204" i="9"/>
  <c r="AE204" i="9"/>
  <c r="AF204" i="9"/>
  <c r="AG204" i="9"/>
  <c r="AH204" i="9"/>
  <c r="AI204" i="9"/>
  <c r="AJ204" i="9"/>
  <c r="AK204" i="9"/>
  <c r="AL204" i="9"/>
  <c r="AM204" i="9"/>
  <c r="AN204" i="9"/>
  <c r="AO204" i="9"/>
  <c r="AP204" i="9"/>
  <c r="AQ204" i="9"/>
  <c r="AR204" i="9"/>
  <c r="AS204" i="9"/>
  <c r="AT204" i="9"/>
  <c r="AU204" i="9"/>
  <c r="O203" i="9"/>
  <c r="S203" i="9"/>
  <c r="T203" i="9"/>
  <c r="U203" i="9"/>
  <c r="V203" i="9"/>
  <c r="W203" i="9"/>
  <c r="X203" i="9"/>
  <c r="Y203" i="9"/>
  <c r="Z203" i="9"/>
  <c r="AA203" i="9"/>
  <c r="AB203" i="9"/>
  <c r="AC203" i="9"/>
  <c r="AD203" i="9"/>
  <c r="AE203" i="9"/>
  <c r="AF203" i="9"/>
  <c r="AG203" i="9"/>
  <c r="AH203" i="9"/>
  <c r="AI203" i="9"/>
  <c r="AJ203" i="9"/>
  <c r="AK203" i="9"/>
  <c r="AL203" i="9"/>
  <c r="AM203" i="9"/>
  <c r="AN203" i="9"/>
  <c r="AO203" i="9"/>
  <c r="AP203" i="9"/>
  <c r="AQ203" i="9"/>
  <c r="AR203" i="9"/>
  <c r="AS203" i="9"/>
  <c r="AT203" i="9"/>
  <c r="AU203" i="9"/>
  <c r="O202" i="9"/>
  <c r="S202" i="9"/>
  <c r="T202" i="9"/>
  <c r="U202" i="9"/>
  <c r="V202" i="9"/>
  <c r="W202" i="9"/>
  <c r="X202" i="9"/>
  <c r="Y202" i="9"/>
  <c r="Z202" i="9"/>
  <c r="AA202" i="9"/>
  <c r="AB202" i="9"/>
  <c r="AC202" i="9"/>
  <c r="AD202" i="9"/>
  <c r="AE202" i="9"/>
  <c r="AF202" i="9"/>
  <c r="AG202" i="9"/>
  <c r="AH202" i="9"/>
  <c r="AI202" i="9"/>
  <c r="AJ202" i="9"/>
  <c r="AK202" i="9"/>
  <c r="AL202" i="9"/>
  <c r="AM202" i="9"/>
  <c r="AN202" i="9"/>
  <c r="AO202" i="9"/>
  <c r="AP202" i="9"/>
  <c r="AQ202" i="9"/>
  <c r="AR202" i="9"/>
  <c r="AS202" i="9"/>
  <c r="AT202" i="9"/>
  <c r="AU202" i="9"/>
  <c r="O201" i="9"/>
  <c r="S201" i="9"/>
  <c r="T201" i="9"/>
  <c r="U201" i="9"/>
  <c r="V201" i="9"/>
  <c r="W201" i="9"/>
  <c r="X201" i="9"/>
  <c r="Y201" i="9"/>
  <c r="Z201" i="9"/>
  <c r="AA201" i="9"/>
  <c r="AB201" i="9"/>
  <c r="AC201" i="9"/>
  <c r="AD201" i="9"/>
  <c r="AE201" i="9"/>
  <c r="AF201" i="9"/>
  <c r="AG201" i="9"/>
  <c r="AH201" i="9"/>
  <c r="AI201" i="9"/>
  <c r="AJ201" i="9"/>
  <c r="AK201" i="9"/>
  <c r="AL201" i="9"/>
  <c r="AM201" i="9"/>
  <c r="AN201" i="9"/>
  <c r="AO201" i="9"/>
  <c r="AP201" i="9"/>
  <c r="AQ201" i="9"/>
  <c r="AR201" i="9"/>
  <c r="AS201" i="9"/>
  <c r="AT201" i="9"/>
  <c r="AU201" i="9"/>
  <c r="O200" i="9"/>
  <c r="S200" i="9"/>
  <c r="T200" i="9"/>
  <c r="U200" i="9"/>
  <c r="V200" i="9"/>
  <c r="W200" i="9"/>
  <c r="X200" i="9"/>
  <c r="Y200" i="9"/>
  <c r="Z200" i="9"/>
  <c r="AA200" i="9"/>
  <c r="AB200" i="9"/>
  <c r="AC200" i="9"/>
  <c r="AD200" i="9"/>
  <c r="AE200" i="9"/>
  <c r="AF200" i="9"/>
  <c r="AG200" i="9"/>
  <c r="AH200" i="9"/>
  <c r="AI200" i="9"/>
  <c r="AJ200" i="9"/>
  <c r="AK200" i="9"/>
  <c r="AL200" i="9"/>
  <c r="AM200" i="9"/>
  <c r="AN200" i="9"/>
  <c r="AO200" i="9"/>
  <c r="AP200" i="9"/>
  <c r="AQ200" i="9"/>
  <c r="AR200" i="9"/>
  <c r="AS200" i="9"/>
  <c r="AT200" i="9"/>
  <c r="AU200" i="9"/>
  <c r="O199" i="9"/>
  <c r="S199" i="9"/>
  <c r="T199" i="9"/>
  <c r="U199" i="9"/>
  <c r="V199" i="9"/>
  <c r="W199" i="9"/>
  <c r="X199" i="9"/>
  <c r="Y199" i="9"/>
  <c r="Z199" i="9"/>
  <c r="AA199" i="9"/>
  <c r="AB199" i="9"/>
  <c r="AC199" i="9"/>
  <c r="AD199" i="9"/>
  <c r="AE199" i="9"/>
  <c r="AF199" i="9"/>
  <c r="AG199" i="9"/>
  <c r="AH199" i="9"/>
  <c r="AI199" i="9"/>
  <c r="AJ199" i="9"/>
  <c r="AK199" i="9"/>
  <c r="AL199" i="9"/>
  <c r="AM199" i="9"/>
  <c r="AN199" i="9"/>
  <c r="AO199" i="9"/>
  <c r="AP199" i="9"/>
  <c r="AQ199" i="9"/>
  <c r="AR199" i="9"/>
  <c r="AS199" i="9"/>
  <c r="AT199" i="9"/>
  <c r="AU199" i="9"/>
  <c r="O198" i="9"/>
  <c r="S198" i="9"/>
  <c r="T198" i="9"/>
  <c r="U198" i="9"/>
  <c r="V198" i="9"/>
  <c r="W198" i="9"/>
  <c r="X198" i="9"/>
  <c r="Y198" i="9"/>
  <c r="Z198" i="9"/>
  <c r="AA198" i="9"/>
  <c r="AB198" i="9"/>
  <c r="AC198" i="9"/>
  <c r="AD198" i="9"/>
  <c r="AE198" i="9"/>
  <c r="AF198" i="9"/>
  <c r="AG198" i="9"/>
  <c r="AH198" i="9"/>
  <c r="AI198" i="9"/>
  <c r="AJ198" i="9"/>
  <c r="AK198" i="9"/>
  <c r="AL198" i="9"/>
  <c r="AM198" i="9"/>
  <c r="AN198" i="9"/>
  <c r="AO198" i="9"/>
  <c r="AP198" i="9"/>
  <c r="AQ198" i="9"/>
  <c r="AR198" i="9"/>
  <c r="AS198" i="9"/>
  <c r="AT198" i="9"/>
  <c r="AU198" i="9"/>
  <c r="O197" i="9"/>
  <c r="S197" i="9"/>
  <c r="T197" i="9"/>
  <c r="U197" i="9"/>
  <c r="V197" i="9"/>
  <c r="W197" i="9"/>
  <c r="X197" i="9"/>
  <c r="Y197" i="9"/>
  <c r="Z197" i="9"/>
  <c r="AA197" i="9"/>
  <c r="AB197" i="9"/>
  <c r="AC197" i="9"/>
  <c r="AD197" i="9"/>
  <c r="AE197" i="9"/>
  <c r="AF197" i="9"/>
  <c r="AG197" i="9"/>
  <c r="AH197" i="9"/>
  <c r="AI197" i="9"/>
  <c r="AJ197" i="9"/>
  <c r="AK197" i="9"/>
  <c r="AL197" i="9"/>
  <c r="AM197" i="9"/>
  <c r="AN197" i="9"/>
  <c r="AO197" i="9"/>
  <c r="AP197" i="9"/>
  <c r="AQ197" i="9"/>
  <c r="AR197" i="9"/>
  <c r="AS197" i="9"/>
  <c r="AT197" i="9"/>
  <c r="AU197" i="9"/>
  <c r="O196" i="9"/>
  <c r="S196" i="9"/>
  <c r="T196" i="9"/>
  <c r="U196" i="9"/>
  <c r="V196" i="9"/>
  <c r="W196" i="9"/>
  <c r="X196" i="9"/>
  <c r="Y196" i="9"/>
  <c r="Z196" i="9"/>
  <c r="AA196" i="9"/>
  <c r="AB196" i="9"/>
  <c r="AC196" i="9"/>
  <c r="AD196" i="9"/>
  <c r="AE196" i="9"/>
  <c r="AF196" i="9"/>
  <c r="AG196" i="9"/>
  <c r="AH196" i="9"/>
  <c r="AI196" i="9"/>
  <c r="AJ196" i="9"/>
  <c r="AK196" i="9"/>
  <c r="AL196" i="9"/>
  <c r="AM196" i="9"/>
  <c r="AN196" i="9"/>
  <c r="AO196" i="9"/>
  <c r="AP196" i="9"/>
  <c r="AQ196" i="9"/>
  <c r="AR196" i="9"/>
  <c r="AS196" i="9"/>
  <c r="AT196" i="9"/>
  <c r="AU196" i="9"/>
  <c r="AV194" i="9"/>
  <c r="AU82" i="10" s="1"/>
  <c r="AU99" i="10" s="1"/>
  <c r="AU27" i="10" s="1"/>
  <c r="AW194" i="9"/>
  <c r="AX194" i="9"/>
  <c r="O178" i="9"/>
  <c r="S178" i="9"/>
  <c r="T178" i="9"/>
  <c r="U178" i="9"/>
  <c r="V178" i="9"/>
  <c r="W178" i="9"/>
  <c r="X178" i="9"/>
  <c r="Y178" i="9"/>
  <c r="Z178" i="9"/>
  <c r="AA178" i="9"/>
  <c r="AB178" i="9"/>
  <c r="AC178" i="9"/>
  <c r="AD178" i="9"/>
  <c r="AE178" i="9"/>
  <c r="AF178" i="9"/>
  <c r="AG178" i="9"/>
  <c r="AH178" i="9"/>
  <c r="AI178" i="9"/>
  <c r="AJ178" i="9"/>
  <c r="AK178" i="9"/>
  <c r="AL178" i="9"/>
  <c r="AM178" i="9"/>
  <c r="AN178" i="9"/>
  <c r="AO178" i="9"/>
  <c r="AP178" i="9"/>
  <c r="AQ178" i="9"/>
  <c r="AR178" i="9"/>
  <c r="AS178" i="9"/>
  <c r="AT178" i="9"/>
  <c r="AU178" i="9"/>
  <c r="O177" i="9"/>
  <c r="S177" i="9"/>
  <c r="T177" i="9"/>
  <c r="U177" i="9"/>
  <c r="V177" i="9"/>
  <c r="W177" i="9"/>
  <c r="X177" i="9"/>
  <c r="Y177" i="9"/>
  <c r="Z177" i="9"/>
  <c r="AA177" i="9"/>
  <c r="AB177" i="9"/>
  <c r="AC177" i="9"/>
  <c r="AD177" i="9"/>
  <c r="AE177" i="9"/>
  <c r="AF177" i="9"/>
  <c r="AG177" i="9"/>
  <c r="AH177" i="9"/>
  <c r="AI177" i="9"/>
  <c r="AJ177" i="9"/>
  <c r="AK177" i="9"/>
  <c r="AL177" i="9"/>
  <c r="AM177" i="9"/>
  <c r="AN177" i="9"/>
  <c r="AO177" i="9"/>
  <c r="AP177" i="9"/>
  <c r="AQ177" i="9"/>
  <c r="AR177" i="9"/>
  <c r="AS177" i="9"/>
  <c r="AT177" i="9"/>
  <c r="AU177" i="9"/>
  <c r="S175" i="9"/>
  <c r="R66" i="10" s="1"/>
  <c r="X175" i="9"/>
  <c r="W66" i="10" s="1"/>
  <c r="Y175" i="9"/>
  <c r="X66" i="10" s="1"/>
  <c r="AA175" i="9"/>
  <c r="Z66" i="10" s="1"/>
  <c r="AT175" i="9"/>
  <c r="AS66" i="10" s="1"/>
  <c r="AU175" i="9"/>
  <c r="AT66" i="10" s="1"/>
  <c r="AV175" i="9"/>
  <c r="AU66" i="10" s="1"/>
  <c r="AW175" i="9"/>
  <c r="AX175" i="9"/>
  <c r="H159" i="9"/>
  <c r="J159" i="9"/>
  <c r="O159" i="9"/>
  <c r="R159" i="9"/>
  <c r="S159" i="9"/>
  <c r="U159" i="9"/>
  <c r="V159" i="9"/>
  <c r="W159" i="9"/>
  <c r="W175" i="9" s="1"/>
  <c r="V66" i="10" s="1"/>
  <c r="X159" i="9"/>
  <c r="Y159" i="9"/>
  <c r="Z159" i="9"/>
  <c r="AA159" i="9"/>
  <c r="AB159" i="9"/>
  <c r="AC159" i="9"/>
  <c r="AD159" i="9"/>
  <c r="AE159" i="9"/>
  <c r="AF159" i="9"/>
  <c r="AG159" i="9"/>
  <c r="AH159" i="9"/>
  <c r="AI159" i="9"/>
  <c r="AJ159" i="9"/>
  <c r="AK159" i="9"/>
  <c r="AL159" i="9"/>
  <c r="AM159" i="9"/>
  <c r="AN159" i="9"/>
  <c r="AO159" i="9"/>
  <c r="AP159" i="9"/>
  <c r="AQ159" i="9"/>
  <c r="AR159" i="9"/>
  <c r="AS159" i="9"/>
  <c r="AT159" i="9"/>
  <c r="AU159" i="9"/>
  <c r="H158" i="9"/>
  <c r="H175" i="9" s="1"/>
  <c r="F66" i="10" s="1"/>
  <c r="G66" i="10" s="1"/>
  <c r="J158" i="9"/>
  <c r="J175" i="9" s="1"/>
  <c r="I66" i="10" s="1"/>
  <c r="O158" i="9"/>
  <c r="R158" i="9"/>
  <c r="R175" i="9" s="1"/>
  <c r="Q66" i="10" s="1"/>
  <c r="S158" i="9"/>
  <c r="U158" i="9"/>
  <c r="U175" i="9" s="1"/>
  <c r="T66" i="10" s="1"/>
  <c r="V158" i="9"/>
  <c r="V175" i="9" s="1"/>
  <c r="U66" i="10" s="1"/>
  <c r="W158" i="9"/>
  <c r="X158" i="9"/>
  <c r="Y158" i="9"/>
  <c r="Z158" i="9"/>
  <c r="AA158" i="9"/>
  <c r="AB158" i="9"/>
  <c r="AC158" i="9"/>
  <c r="AD158" i="9"/>
  <c r="AE158" i="9"/>
  <c r="AF158" i="9"/>
  <c r="AG158" i="9"/>
  <c r="AH158" i="9"/>
  <c r="AI158" i="9"/>
  <c r="AJ158" i="9"/>
  <c r="AK158" i="9"/>
  <c r="AL158" i="9"/>
  <c r="AL175" i="9" s="1"/>
  <c r="AK66" i="10" s="1"/>
  <c r="AM158" i="9"/>
  <c r="AM175" i="9" s="1"/>
  <c r="AL66" i="10" s="1"/>
  <c r="AN158" i="9"/>
  <c r="AN175" i="9" s="1"/>
  <c r="AM66" i="10" s="1"/>
  <c r="AO158" i="9"/>
  <c r="AO175" i="9" s="1"/>
  <c r="AN66" i="10" s="1"/>
  <c r="AP158" i="9"/>
  <c r="AP175" i="9" s="1"/>
  <c r="AO66" i="10" s="1"/>
  <c r="AQ158" i="9"/>
  <c r="AR158" i="9"/>
  <c r="AS158" i="9"/>
  <c r="AT158" i="9"/>
  <c r="AU158" i="9"/>
  <c r="AV156" i="9"/>
  <c r="AU65" i="10" s="1"/>
  <c r="AW156" i="9"/>
  <c r="AX156" i="9"/>
  <c r="F145" i="9"/>
  <c r="H145" i="9"/>
  <c r="O145" i="9"/>
  <c r="R145" i="9"/>
  <c r="S145" i="9"/>
  <c r="T145" i="9"/>
  <c r="U145" i="9"/>
  <c r="V145" i="9"/>
  <c r="W145" i="9"/>
  <c r="Y145" i="9"/>
  <c r="Z145" i="9"/>
  <c r="AA145" i="9"/>
  <c r="AB145" i="9"/>
  <c r="AC145" i="9"/>
  <c r="AD145" i="9"/>
  <c r="AE145" i="9"/>
  <c r="AF145" i="9"/>
  <c r="AG145" i="9"/>
  <c r="AH145" i="9"/>
  <c r="AI145" i="9"/>
  <c r="AJ145" i="9"/>
  <c r="AK145" i="9"/>
  <c r="AL145" i="9"/>
  <c r="AM145" i="9"/>
  <c r="AN145" i="9"/>
  <c r="AO145" i="9"/>
  <c r="AP145" i="9"/>
  <c r="AQ145" i="9"/>
  <c r="AR145" i="9"/>
  <c r="AS145" i="9"/>
  <c r="AT145" i="9"/>
  <c r="AU145" i="9"/>
  <c r="F144" i="9"/>
  <c r="H144" i="9"/>
  <c r="O144" i="9"/>
  <c r="R144" i="9"/>
  <c r="S144" i="9"/>
  <c r="T144" i="9"/>
  <c r="U144" i="9"/>
  <c r="V144" i="9"/>
  <c r="W144" i="9"/>
  <c r="Y144" i="9"/>
  <c r="Z144" i="9"/>
  <c r="AA144" i="9"/>
  <c r="AB144" i="9"/>
  <c r="AC144" i="9"/>
  <c r="AD144" i="9"/>
  <c r="AE144" i="9"/>
  <c r="AF144" i="9"/>
  <c r="AG144" i="9"/>
  <c r="AH144" i="9"/>
  <c r="AI144" i="9"/>
  <c r="AJ144" i="9"/>
  <c r="AK144" i="9"/>
  <c r="AL144" i="9"/>
  <c r="AM144" i="9"/>
  <c r="AN144" i="9"/>
  <c r="AO144" i="9"/>
  <c r="AP144" i="9"/>
  <c r="AQ144" i="9"/>
  <c r="AR144" i="9"/>
  <c r="AS144" i="9"/>
  <c r="AT144" i="9"/>
  <c r="AU144" i="9"/>
  <c r="F143" i="9"/>
  <c r="H143" i="9"/>
  <c r="O143" i="9"/>
  <c r="R143" i="9"/>
  <c r="S143" i="9"/>
  <c r="T143" i="9"/>
  <c r="U143" i="9"/>
  <c r="V143" i="9"/>
  <c r="W143" i="9"/>
  <c r="Y143" i="9"/>
  <c r="Z143" i="9"/>
  <c r="Z156" i="9" s="1"/>
  <c r="Y65" i="10" s="1"/>
  <c r="AA143" i="9"/>
  <c r="AB143" i="9"/>
  <c r="AC143" i="9"/>
  <c r="AD143" i="9"/>
  <c r="AE143" i="9"/>
  <c r="AF143" i="9"/>
  <c r="AG143" i="9"/>
  <c r="AH143" i="9"/>
  <c r="AI143" i="9"/>
  <c r="AJ143" i="9"/>
  <c r="AK143" i="9"/>
  <c r="AL143" i="9"/>
  <c r="AM143" i="9"/>
  <c r="AN143" i="9"/>
  <c r="AO143" i="9"/>
  <c r="AP143" i="9"/>
  <c r="AQ143" i="9"/>
  <c r="AR143" i="9"/>
  <c r="AS143" i="9"/>
  <c r="AT143" i="9"/>
  <c r="AU143" i="9"/>
  <c r="F142" i="9"/>
  <c r="H142" i="9"/>
  <c r="O142" i="9"/>
  <c r="R142" i="9"/>
  <c r="S142" i="9"/>
  <c r="T142" i="9"/>
  <c r="U142" i="9"/>
  <c r="V142" i="9"/>
  <c r="W142" i="9"/>
  <c r="Y142" i="9"/>
  <c r="Z142" i="9"/>
  <c r="AA142" i="9"/>
  <c r="AB142" i="9"/>
  <c r="AC142" i="9"/>
  <c r="AD142" i="9"/>
  <c r="AE142" i="9"/>
  <c r="AF142" i="9"/>
  <c r="AG142" i="9"/>
  <c r="AH142" i="9"/>
  <c r="AI142" i="9"/>
  <c r="AJ142" i="9"/>
  <c r="AK142" i="9"/>
  <c r="AL142" i="9"/>
  <c r="AM142" i="9"/>
  <c r="AN142" i="9"/>
  <c r="AO142" i="9"/>
  <c r="AP142" i="9"/>
  <c r="AQ142" i="9"/>
  <c r="AR142" i="9"/>
  <c r="AS142" i="9"/>
  <c r="AT142" i="9"/>
  <c r="AU142" i="9"/>
  <c r="F141" i="9"/>
  <c r="F156" i="9" s="1"/>
  <c r="H141" i="9"/>
  <c r="O141" i="9"/>
  <c r="R141" i="9"/>
  <c r="S141" i="9"/>
  <c r="T141" i="9"/>
  <c r="U141" i="9"/>
  <c r="V141" i="9"/>
  <c r="W141" i="9"/>
  <c r="Y141" i="9"/>
  <c r="Z141" i="9"/>
  <c r="AA141" i="9"/>
  <c r="AB141" i="9"/>
  <c r="AC141" i="9"/>
  <c r="AD141" i="9"/>
  <c r="AE141" i="9"/>
  <c r="AF141" i="9"/>
  <c r="AG141" i="9"/>
  <c r="AH141" i="9"/>
  <c r="AI141" i="9"/>
  <c r="AJ141" i="9"/>
  <c r="AK141" i="9"/>
  <c r="AL141" i="9"/>
  <c r="AM141" i="9"/>
  <c r="AN141" i="9"/>
  <c r="AO141" i="9"/>
  <c r="AP141" i="9"/>
  <c r="AQ141" i="9"/>
  <c r="AR141" i="9"/>
  <c r="AS141" i="9"/>
  <c r="AT141" i="9"/>
  <c r="AU141" i="9"/>
  <c r="F140" i="9"/>
  <c r="H140" i="9"/>
  <c r="O140" i="9"/>
  <c r="R140" i="9"/>
  <c r="S140" i="9"/>
  <c r="T140" i="9"/>
  <c r="U140" i="9"/>
  <c r="V140" i="9"/>
  <c r="W140" i="9"/>
  <c r="Y140" i="9"/>
  <c r="Z140" i="9"/>
  <c r="AA140" i="9"/>
  <c r="AB140" i="9"/>
  <c r="AC140" i="9"/>
  <c r="AD140" i="9"/>
  <c r="AE140" i="9"/>
  <c r="AF140" i="9"/>
  <c r="AG140" i="9"/>
  <c r="AH140" i="9"/>
  <c r="AI140" i="9"/>
  <c r="AJ140" i="9"/>
  <c r="AK140" i="9"/>
  <c r="AL140" i="9"/>
  <c r="AM140" i="9"/>
  <c r="AN140" i="9"/>
  <c r="AO140" i="9"/>
  <c r="AP140" i="9"/>
  <c r="AQ140" i="9"/>
  <c r="AR140" i="9"/>
  <c r="AS140" i="9"/>
  <c r="AT140" i="9"/>
  <c r="AU140" i="9"/>
  <c r="F139" i="9"/>
  <c r="H139" i="9"/>
  <c r="O139" i="9"/>
  <c r="R139" i="9"/>
  <c r="S139" i="9"/>
  <c r="T139" i="9"/>
  <c r="U139" i="9"/>
  <c r="U156" i="9" s="1"/>
  <c r="T65" i="10" s="1"/>
  <c r="V139" i="9"/>
  <c r="W139" i="9"/>
  <c r="Y139" i="9"/>
  <c r="Z139" i="9"/>
  <c r="AA139" i="9"/>
  <c r="AB139" i="9"/>
  <c r="AC139" i="9"/>
  <c r="AD139" i="9"/>
  <c r="AE139" i="9"/>
  <c r="AF139" i="9"/>
  <c r="AG139" i="9"/>
  <c r="AH139" i="9"/>
  <c r="AI139" i="9"/>
  <c r="AJ139" i="9"/>
  <c r="AK139" i="9"/>
  <c r="AL139" i="9"/>
  <c r="AM139" i="9"/>
  <c r="AN139" i="9"/>
  <c r="AO139" i="9"/>
  <c r="AP139" i="9"/>
  <c r="AQ139" i="9"/>
  <c r="AR139" i="9"/>
  <c r="AS139" i="9"/>
  <c r="AT139" i="9"/>
  <c r="AU139" i="9"/>
  <c r="AV137" i="9"/>
  <c r="AU64" i="10" s="1"/>
  <c r="AW137" i="9"/>
  <c r="AX137" i="9"/>
  <c r="O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O128" i="9"/>
  <c r="S128" i="9"/>
  <c r="T128" i="9"/>
  <c r="U128" i="9"/>
  <c r="V128" i="9"/>
  <c r="W128" i="9"/>
  <c r="X128" i="9"/>
  <c r="Y128" i="9"/>
  <c r="Z128" i="9"/>
  <c r="AA128" i="9"/>
  <c r="AB128" i="9"/>
  <c r="AC128" i="9"/>
  <c r="AD128" i="9"/>
  <c r="AE128" i="9"/>
  <c r="AF128" i="9"/>
  <c r="AG128" i="9"/>
  <c r="AH128" i="9"/>
  <c r="AI128" i="9"/>
  <c r="AJ128" i="9"/>
  <c r="AK128" i="9"/>
  <c r="AL128" i="9"/>
  <c r="AM128" i="9"/>
  <c r="AN128" i="9"/>
  <c r="AO128" i="9"/>
  <c r="AP128" i="9"/>
  <c r="AQ128" i="9"/>
  <c r="AR128" i="9"/>
  <c r="AS128" i="9"/>
  <c r="AT128" i="9"/>
  <c r="AU128" i="9"/>
  <c r="O127" i="9"/>
  <c r="S127" i="9"/>
  <c r="T127" i="9"/>
  <c r="U127" i="9"/>
  <c r="V127" i="9"/>
  <c r="W127" i="9"/>
  <c r="X127" i="9"/>
  <c r="Y127" i="9"/>
  <c r="Z127" i="9"/>
  <c r="AA127" i="9"/>
  <c r="AB127" i="9"/>
  <c r="AC127" i="9"/>
  <c r="AD127" i="9"/>
  <c r="AE127" i="9"/>
  <c r="AF127" i="9"/>
  <c r="AG127" i="9"/>
  <c r="AH127" i="9"/>
  <c r="AI127" i="9"/>
  <c r="AJ127" i="9"/>
  <c r="AK127" i="9"/>
  <c r="AL127" i="9"/>
  <c r="AM127" i="9"/>
  <c r="AN127" i="9"/>
  <c r="AO127" i="9"/>
  <c r="AP127" i="9"/>
  <c r="AQ127" i="9"/>
  <c r="AR127" i="9"/>
  <c r="AS127" i="9"/>
  <c r="AT127" i="9"/>
  <c r="AU127" i="9"/>
  <c r="O126" i="9"/>
  <c r="S126" i="9"/>
  <c r="T126" i="9"/>
  <c r="U126" i="9"/>
  <c r="V126" i="9"/>
  <c r="W126" i="9"/>
  <c r="X126" i="9"/>
  <c r="Y126" i="9"/>
  <c r="Z126" i="9"/>
  <c r="AA126" i="9"/>
  <c r="AB126" i="9"/>
  <c r="AC126" i="9"/>
  <c r="AD126" i="9"/>
  <c r="AE126" i="9"/>
  <c r="AF126" i="9"/>
  <c r="AG126" i="9"/>
  <c r="AH126" i="9"/>
  <c r="AI126" i="9"/>
  <c r="AJ126" i="9"/>
  <c r="AK126" i="9"/>
  <c r="AL126" i="9"/>
  <c r="AM126" i="9"/>
  <c r="AN126" i="9"/>
  <c r="AO126" i="9"/>
  <c r="AP126" i="9"/>
  <c r="AQ126" i="9"/>
  <c r="AR126" i="9"/>
  <c r="AS126" i="9"/>
  <c r="AT126" i="9"/>
  <c r="AU126" i="9"/>
  <c r="O125" i="9"/>
  <c r="S125" i="9"/>
  <c r="T125" i="9"/>
  <c r="U125" i="9"/>
  <c r="V125" i="9"/>
  <c r="W125" i="9"/>
  <c r="X125" i="9"/>
  <c r="Y125" i="9"/>
  <c r="Z125" i="9"/>
  <c r="AA125" i="9"/>
  <c r="AB125" i="9"/>
  <c r="AC125" i="9"/>
  <c r="AD125" i="9"/>
  <c r="AE125" i="9"/>
  <c r="AF125" i="9"/>
  <c r="AG125" i="9"/>
  <c r="AH125" i="9"/>
  <c r="AI125" i="9"/>
  <c r="AJ125" i="9"/>
  <c r="AK125" i="9"/>
  <c r="AL125" i="9"/>
  <c r="AM125" i="9"/>
  <c r="AN125" i="9"/>
  <c r="AO125" i="9"/>
  <c r="AP125" i="9"/>
  <c r="AQ125" i="9"/>
  <c r="AR125" i="9"/>
  <c r="AS125" i="9"/>
  <c r="AT125" i="9"/>
  <c r="AU125" i="9"/>
  <c r="O124" i="9"/>
  <c r="S124" i="9"/>
  <c r="T124" i="9"/>
  <c r="U124" i="9"/>
  <c r="V124" i="9"/>
  <c r="W124" i="9"/>
  <c r="X124" i="9"/>
  <c r="Y124" i="9"/>
  <c r="Z124" i="9"/>
  <c r="AA124" i="9"/>
  <c r="AB124" i="9"/>
  <c r="AC124" i="9"/>
  <c r="AD124" i="9"/>
  <c r="AE124" i="9"/>
  <c r="AF124" i="9"/>
  <c r="AG124" i="9"/>
  <c r="AH124" i="9"/>
  <c r="AI124" i="9"/>
  <c r="AJ124" i="9"/>
  <c r="AK124" i="9"/>
  <c r="AL124" i="9"/>
  <c r="AM124" i="9"/>
  <c r="AN124" i="9"/>
  <c r="AO124" i="9"/>
  <c r="AP124" i="9"/>
  <c r="AQ124" i="9"/>
  <c r="AR124" i="9"/>
  <c r="AS124" i="9"/>
  <c r="AT124" i="9"/>
  <c r="AU124" i="9"/>
  <c r="O123" i="9"/>
  <c r="S123" i="9"/>
  <c r="T123" i="9"/>
  <c r="U123" i="9"/>
  <c r="V123" i="9"/>
  <c r="W123" i="9"/>
  <c r="X123" i="9"/>
  <c r="Y123" i="9"/>
  <c r="Z123" i="9"/>
  <c r="AA123" i="9"/>
  <c r="AB123" i="9"/>
  <c r="AC123" i="9"/>
  <c r="AD123" i="9"/>
  <c r="AE123" i="9"/>
  <c r="AF123" i="9"/>
  <c r="AG123" i="9"/>
  <c r="AH123" i="9"/>
  <c r="AI123" i="9"/>
  <c r="AJ123" i="9"/>
  <c r="AK123" i="9"/>
  <c r="AL123" i="9"/>
  <c r="AM123" i="9"/>
  <c r="AN123" i="9"/>
  <c r="AO123" i="9"/>
  <c r="AP123" i="9"/>
  <c r="AQ123" i="9"/>
  <c r="AR123" i="9"/>
  <c r="AS123" i="9"/>
  <c r="AT123" i="9"/>
  <c r="AU123" i="9"/>
  <c r="O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E122" i="9"/>
  <c r="AF122" i="9"/>
  <c r="AG122" i="9"/>
  <c r="AH122" i="9"/>
  <c r="AI122" i="9"/>
  <c r="AJ122" i="9"/>
  <c r="AK122" i="9"/>
  <c r="AL122" i="9"/>
  <c r="AM122" i="9"/>
  <c r="AN122" i="9"/>
  <c r="AO122" i="9"/>
  <c r="AP122" i="9"/>
  <c r="AQ122" i="9"/>
  <c r="AR122" i="9"/>
  <c r="AS122" i="9"/>
  <c r="AT122" i="9"/>
  <c r="AU122" i="9"/>
  <c r="O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O120" i="9"/>
  <c r="S120" i="9"/>
  <c r="T120" i="9"/>
  <c r="U120" i="9"/>
  <c r="V120" i="9"/>
  <c r="W120" i="9"/>
  <c r="X120" i="9"/>
  <c r="Y120" i="9"/>
  <c r="Z120" i="9"/>
  <c r="AA120" i="9"/>
  <c r="AB120" i="9"/>
  <c r="AC120" i="9"/>
  <c r="AD120" i="9"/>
  <c r="AE120" i="9"/>
  <c r="AF120" i="9"/>
  <c r="AG120" i="9"/>
  <c r="AH120" i="9"/>
  <c r="AI120" i="9"/>
  <c r="AJ120" i="9"/>
  <c r="AK120" i="9"/>
  <c r="AL120" i="9"/>
  <c r="AM120" i="9"/>
  <c r="AN120" i="9"/>
  <c r="AO120" i="9"/>
  <c r="AP120" i="9"/>
  <c r="AQ120" i="9"/>
  <c r="AR120" i="9"/>
  <c r="AS120" i="9"/>
  <c r="AT120" i="9"/>
  <c r="AU120" i="9"/>
  <c r="AV118" i="9"/>
  <c r="AU63" i="10" s="1"/>
  <c r="AW118" i="9"/>
  <c r="AX118" i="9"/>
  <c r="O103" i="9"/>
  <c r="S103" i="9"/>
  <c r="T103" i="9"/>
  <c r="U103" i="9"/>
  <c r="V103" i="9"/>
  <c r="W103" i="9"/>
  <c r="X103" i="9"/>
  <c r="Y103" i="9"/>
  <c r="Z103" i="9"/>
  <c r="AA103" i="9"/>
  <c r="AB103" i="9"/>
  <c r="AC103" i="9"/>
  <c r="AD103" i="9"/>
  <c r="AE103" i="9"/>
  <c r="AF103" i="9"/>
  <c r="AG103" i="9"/>
  <c r="AH103" i="9"/>
  <c r="AI103" i="9"/>
  <c r="AJ103" i="9"/>
  <c r="AK103" i="9"/>
  <c r="AL103" i="9"/>
  <c r="AM103" i="9"/>
  <c r="AN103" i="9"/>
  <c r="AO103" i="9"/>
  <c r="AP103" i="9"/>
  <c r="AQ103" i="9"/>
  <c r="AR103" i="9"/>
  <c r="AS103" i="9"/>
  <c r="AT103" i="9"/>
  <c r="AU103" i="9"/>
  <c r="O102" i="9"/>
  <c r="S102" i="9"/>
  <c r="S118" i="9" s="1"/>
  <c r="R63" i="10" s="1"/>
  <c r="T102" i="9"/>
  <c r="U102" i="9"/>
  <c r="V102" i="9"/>
  <c r="W102" i="9"/>
  <c r="W118" i="9" s="1"/>
  <c r="V63" i="10" s="1"/>
  <c r="X102" i="9"/>
  <c r="Y102" i="9"/>
  <c r="Z102" i="9"/>
  <c r="AA102" i="9"/>
  <c r="AB102" i="9"/>
  <c r="AC102" i="9"/>
  <c r="AD102" i="9"/>
  <c r="AE102" i="9"/>
  <c r="AF102" i="9"/>
  <c r="AG102" i="9"/>
  <c r="AH102" i="9"/>
  <c r="AI102" i="9"/>
  <c r="AJ102" i="9"/>
  <c r="AK102" i="9"/>
  <c r="AL102" i="9"/>
  <c r="AM102" i="9"/>
  <c r="AN102" i="9"/>
  <c r="AO102" i="9"/>
  <c r="AP102" i="9"/>
  <c r="AQ102" i="9"/>
  <c r="AR102" i="9"/>
  <c r="AR118" i="9" s="1"/>
  <c r="AQ63" i="10" s="1"/>
  <c r="AS102" i="9"/>
  <c r="AS118" i="9" s="1"/>
  <c r="AR63" i="10" s="1"/>
  <c r="AT102" i="9"/>
  <c r="AU102" i="9"/>
  <c r="AU118" i="9" s="1"/>
  <c r="AT63" i="10" s="1"/>
  <c r="O101" i="9"/>
  <c r="S101" i="9"/>
  <c r="T101" i="9"/>
  <c r="U101" i="9"/>
  <c r="V101" i="9"/>
  <c r="W101" i="9"/>
  <c r="X101" i="9"/>
  <c r="Y101" i="9"/>
  <c r="Z101" i="9"/>
  <c r="AA101" i="9"/>
  <c r="AB101" i="9"/>
  <c r="AC101" i="9"/>
  <c r="AD101" i="9"/>
  <c r="AE101" i="9"/>
  <c r="AF101" i="9"/>
  <c r="AG101" i="9"/>
  <c r="AH101" i="9"/>
  <c r="AI101" i="9"/>
  <c r="AJ101" i="9"/>
  <c r="AK101" i="9"/>
  <c r="AL101" i="9"/>
  <c r="AL118" i="9" s="1"/>
  <c r="AK63" i="10" s="1"/>
  <c r="AM101" i="9"/>
  <c r="AN101" i="9"/>
  <c r="AO101" i="9"/>
  <c r="AP101" i="9"/>
  <c r="AQ101" i="9"/>
  <c r="AR101" i="9"/>
  <c r="AS101" i="9"/>
  <c r="AT101" i="9"/>
  <c r="AU101" i="9"/>
  <c r="V99" i="9"/>
  <c r="U47" i="10" s="1"/>
  <c r="W99" i="9"/>
  <c r="V47" i="10" s="1"/>
  <c r="Y99" i="9"/>
  <c r="X47" i="10" s="1"/>
  <c r="AU99" i="9"/>
  <c r="AT47" i="10" s="1"/>
  <c r="AV99" i="9"/>
  <c r="AU47" i="10" s="1"/>
  <c r="AW99" i="9"/>
  <c r="AX99" i="9"/>
  <c r="H84" i="9"/>
  <c r="J84" i="9"/>
  <c r="O84" i="9"/>
  <c r="R84" i="9"/>
  <c r="S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AH99" i="9" s="1"/>
  <c r="AG47" i="10" s="1"/>
  <c r="AI84" i="9"/>
  <c r="AJ84" i="9"/>
  <c r="AK84" i="9"/>
  <c r="AL84" i="9"/>
  <c r="AM84" i="9"/>
  <c r="AN84" i="9"/>
  <c r="AO84" i="9"/>
  <c r="AP84" i="9"/>
  <c r="AQ84" i="9"/>
  <c r="AR84" i="9"/>
  <c r="AS84" i="9"/>
  <c r="AT84" i="9"/>
  <c r="AU84" i="9"/>
  <c r="H83" i="9"/>
  <c r="J83" i="9"/>
  <c r="O83" i="9"/>
  <c r="R83" i="9"/>
  <c r="S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AL83" i="9"/>
  <c r="AM83" i="9"/>
  <c r="AN83" i="9"/>
  <c r="AO83" i="9"/>
  <c r="AP83" i="9"/>
  <c r="AQ83" i="9"/>
  <c r="AR83" i="9"/>
  <c r="AS83" i="9"/>
  <c r="AT83" i="9"/>
  <c r="AU83" i="9"/>
  <c r="H82" i="9"/>
  <c r="H99" i="9" s="1"/>
  <c r="F47" i="10" s="1"/>
  <c r="G47" i="10" s="1"/>
  <c r="J82" i="9"/>
  <c r="O82" i="9"/>
  <c r="R82" i="9"/>
  <c r="S82" i="9"/>
  <c r="S99" i="9" s="1"/>
  <c r="R47" i="10" s="1"/>
  <c r="U82" i="9"/>
  <c r="V82" i="9"/>
  <c r="W82" i="9"/>
  <c r="X82" i="9"/>
  <c r="Y82" i="9"/>
  <c r="Z82" i="9"/>
  <c r="Z99" i="9" s="1"/>
  <c r="Y47" i="10" s="1"/>
  <c r="AA82" i="9"/>
  <c r="AA99" i="9" s="1"/>
  <c r="Z47" i="10" s="1"/>
  <c r="AB82" i="9"/>
  <c r="AB99" i="9" s="1"/>
  <c r="AA47" i="10" s="1"/>
  <c r="AC82" i="9"/>
  <c r="AD82" i="9"/>
  <c r="AD99" i="9" s="1"/>
  <c r="AC47" i="10" s="1"/>
  <c r="AE82" i="9"/>
  <c r="AF82" i="9"/>
  <c r="AG82" i="9"/>
  <c r="AH82" i="9"/>
  <c r="AI82" i="9"/>
  <c r="AJ82" i="9"/>
  <c r="AK82" i="9"/>
  <c r="AL82" i="9"/>
  <c r="AM82" i="9"/>
  <c r="AN82" i="9"/>
  <c r="AO82" i="9"/>
  <c r="AP82" i="9"/>
  <c r="AQ82" i="9"/>
  <c r="AR82" i="9"/>
  <c r="AS82" i="9"/>
  <c r="AT82" i="9"/>
  <c r="AT99" i="9" s="1"/>
  <c r="AS47" i="10" s="1"/>
  <c r="AU82" i="9"/>
  <c r="AV80" i="9"/>
  <c r="AU46" i="10" s="1"/>
  <c r="AW80" i="9"/>
  <c r="AX80" i="9"/>
  <c r="F70" i="9"/>
  <c r="H70" i="9"/>
  <c r="O70" i="9"/>
  <c r="R70" i="9"/>
  <c r="S70" i="9"/>
  <c r="T70" i="9"/>
  <c r="U70" i="9"/>
  <c r="V70" i="9"/>
  <c r="W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F69" i="9"/>
  <c r="H69" i="9"/>
  <c r="O69" i="9"/>
  <c r="R69" i="9"/>
  <c r="S69" i="9"/>
  <c r="T69" i="9"/>
  <c r="U69" i="9"/>
  <c r="V69" i="9"/>
  <c r="W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F68" i="9"/>
  <c r="F80" i="9" s="1"/>
  <c r="E46" i="10" s="1"/>
  <c r="H68" i="9"/>
  <c r="O68" i="9"/>
  <c r="R68" i="9"/>
  <c r="S68" i="9"/>
  <c r="T68" i="9"/>
  <c r="U68" i="9"/>
  <c r="V68" i="9"/>
  <c r="W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F67" i="9"/>
  <c r="H67" i="9"/>
  <c r="O67" i="9"/>
  <c r="R67" i="9"/>
  <c r="S67" i="9"/>
  <c r="T67" i="9"/>
  <c r="U67" i="9"/>
  <c r="V67" i="9"/>
  <c r="W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F66" i="9"/>
  <c r="H66" i="9"/>
  <c r="O66" i="9"/>
  <c r="R66" i="9"/>
  <c r="S66" i="9"/>
  <c r="T66" i="9"/>
  <c r="U66" i="9"/>
  <c r="V66" i="9"/>
  <c r="W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F65" i="9"/>
  <c r="H65" i="9"/>
  <c r="O65" i="9"/>
  <c r="R65" i="9"/>
  <c r="S65" i="9"/>
  <c r="T65" i="9"/>
  <c r="U65" i="9"/>
  <c r="V65" i="9"/>
  <c r="W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F64" i="9"/>
  <c r="H64" i="9"/>
  <c r="O64" i="9"/>
  <c r="R64" i="9"/>
  <c r="S64" i="9"/>
  <c r="T64" i="9"/>
  <c r="U64" i="9"/>
  <c r="V64" i="9"/>
  <c r="W64" i="9"/>
  <c r="Y64" i="9"/>
  <c r="Z64" i="9"/>
  <c r="Z80" i="9" s="1"/>
  <c r="Y46" i="10" s="1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F63" i="9"/>
  <c r="H63" i="9"/>
  <c r="O63" i="9"/>
  <c r="R63" i="9"/>
  <c r="S63" i="9"/>
  <c r="T63" i="9"/>
  <c r="U63" i="9"/>
  <c r="V63" i="9"/>
  <c r="W63" i="9"/>
  <c r="Y63" i="9"/>
  <c r="Z63" i="9"/>
  <c r="AA63" i="9"/>
  <c r="AB63" i="9"/>
  <c r="AC63" i="9"/>
  <c r="AD63" i="9"/>
  <c r="AE63" i="9"/>
  <c r="AE80" i="9" s="1"/>
  <c r="AD46" i="10" s="1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1" i="9"/>
  <c r="AU45" i="10" s="1"/>
  <c r="AW61" i="9"/>
  <c r="AX61" i="9"/>
  <c r="O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O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O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O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O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O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O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43" i="9"/>
  <c r="O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O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O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R40" i="9"/>
  <c r="AS40" i="9"/>
  <c r="AT40" i="9"/>
  <c r="AU40" i="9"/>
  <c r="O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O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AR38" i="9"/>
  <c r="AS38" i="9"/>
  <c r="AT38" i="9"/>
  <c r="AU38" i="9"/>
  <c r="O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O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O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U35" i="9"/>
  <c r="O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T34" i="9"/>
  <c r="AU34" i="9"/>
  <c r="O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O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O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O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AT30" i="9"/>
  <c r="AU30" i="9"/>
  <c r="O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AL29" i="9"/>
  <c r="AM29" i="9"/>
  <c r="AN29" i="9"/>
  <c r="AO29" i="9"/>
  <c r="AP29" i="9"/>
  <c r="AQ29" i="9"/>
  <c r="AR29" i="9"/>
  <c r="AS29" i="9"/>
  <c r="AT29" i="9"/>
  <c r="AU29" i="9"/>
  <c r="O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AT28" i="9"/>
  <c r="AU28" i="9"/>
  <c r="O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AT27" i="9"/>
  <c r="AU27" i="9"/>
  <c r="O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O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3" i="9"/>
  <c r="AU44" i="10" s="1"/>
  <c r="AU61" i="10" s="1"/>
  <c r="AU25" i="10" s="1"/>
  <c r="AW23" i="9"/>
  <c r="AX23" i="9"/>
  <c r="O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AT9" i="9"/>
  <c r="AU9" i="9"/>
  <c r="O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AJ8" i="9"/>
  <c r="AK8" i="9"/>
  <c r="AL8" i="9"/>
  <c r="AM8" i="9"/>
  <c r="AN8" i="9"/>
  <c r="AO8" i="9"/>
  <c r="AP8" i="9"/>
  <c r="AQ8" i="9"/>
  <c r="AR8" i="9"/>
  <c r="AS8" i="9"/>
  <c r="AT8" i="9"/>
  <c r="AU8" i="9"/>
  <c r="O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M7" i="9"/>
  <c r="AN7" i="9"/>
  <c r="AO7" i="9"/>
  <c r="AP7" i="9"/>
  <c r="AQ7" i="9"/>
  <c r="AR7" i="9"/>
  <c r="AS7" i="9"/>
  <c r="AT7" i="9"/>
  <c r="AU7" i="9"/>
  <c r="O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L6" i="9"/>
  <c r="AM6" i="9"/>
  <c r="AN6" i="9"/>
  <c r="AO6" i="9"/>
  <c r="AP6" i="9"/>
  <c r="AQ6" i="9"/>
  <c r="AR6" i="9"/>
  <c r="AS6" i="9"/>
  <c r="AT6" i="9"/>
  <c r="AU6" i="9"/>
  <c r="H842" i="9"/>
  <c r="J842" i="9"/>
  <c r="F1320" i="9"/>
  <c r="H1320" i="9"/>
  <c r="J1320" i="9"/>
  <c r="R1320" i="9" s="1"/>
  <c r="F1319" i="9"/>
  <c r="H1319" i="9"/>
  <c r="J1319" i="9"/>
  <c r="R1319" i="9" s="1"/>
  <c r="H1246" i="9"/>
  <c r="J1246" i="9"/>
  <c r="R1246" i="9" s="1"/>
  <c r="F1002" i="9"/>
  <c r="H1002" i="9"/>
  <c r="J1002" i="9"/>
  <c r="R1002" i="9" s="1"/>
  <c r="F556" i="9"/>
  <c r="H556" i="9"/>
  <c r="J556" i="9"/>
  <c r="R556" i="9" s="1"/>
  <c r="F348" i="9"/>
  <c r="J1337" i="9"/>
  <c r="F1324" i="9"/>
  <c r="J1318" i="9"/>
  <c r="R1318" i="9" s="1"/>
  <c r="J1317" i="9"/>
  <c r="J1072" i="9"/>
  <c r="R1072" i="9" s="1"/>
  <c r="J817" i="9"/>
  <c r="R817" i="9" s="1"/>
  <c r="J767" i="9"/>
  <c r="R767" i="9" s="1"/>
  <c r="J695" i="9"/>
  <c r="R695" i="9" s="1"/>
  <c r="H637" i="9"/>
  <c r="J636" i="9"/>
  <c r="H636" i="9"/>
  <c r="H1431" i="9"/>
  <c r="H1448" i="9" s="1"/>
  <c r="G9" i="10" s="1"/>
  <c r="J1431" i="9"/>
  <c r="J1448" i="9" s="1"/>
  <c r="I9" i="10" s="1"/>
  <c r="J599" i="9"/>
  <c r="R599" i="9" s="1"/>
  <c r="H599" i="9"/>
  <c r="H557" i="9"/>
  <c r="J557" i="9"/>
  <c r="R557" i="9" s="1"/>
  <c r="J554" i="9"/>
  <c r="R554" i="9" s="1"/>
  <c r="F523" i="9"/>
  <c r="J466" i="9"/>
  <c r="R466" i="9" s="1"/>
  <c r="J199" i="9"/>
  <c r="R199" i="9" s="1"/>
  <c r="J198" i="9"/>
  <c r="R198" i="9" s="1"/>
  <c r="J133" i="9"/>
  <c r="J129" i="9"/>
  <c r="R129" i="9" s="1"/>
  <c r="J120" i="9"/>
  <c r="J49" i="9"/>
  <c r="R49" i="9" s="1"/>
  <c r="J44" i="9"/>
  <c r="R44" i="9" s="1"/>
  <c r="J43" i="9"/>
  <c r="R43" i="9" s="1"/>
  <c r="J32" i="9"/>
  <c r="R32" i="9" s="1"/>
  <c r="J30" i="9"/>
  <c r="R30" i="9" s="1"/>
  <c r="J28" i="9"/>
  <c r="R28" i="9" s="1"/>
  <c r="J27" i="9"/>
  <c r="R27" i="9" s="1"/>
  <c r="J1303" i="9"/>
  <c r="R1303" i="9" s="1"/>
  <c r="F471" i="9"/>
  <c r="L471" i="9" s="1"/>
  <c r="F474" i="9"/>
  <c r="F1336" i="9"/>
  <c r="F793" i="9"/>
  <c r="F1290" i="9"/>
  <c r="F1294" i="9"/>
  <c r="L1294" i="9" s="1"/>
  <c r="F389" i="9"/>
  <c r="L389" i="9" s="1"/>
  <c r="F691" i="9"/>
  <c r="L691" i="9" s="1"/>
  <c r="F1073" i="9"/>
  <c r="F481" i="9"/>
  <c r="F796" i="9"/>
  <c r="L796" i="9" s="1"/>
  <c r="F1413" i="9"/>
  <c r="L1413" i="9" s="1"/>
  <c r="AB1413" i="9" s="1"/>
  <c r="F1287" i="9"/>
  <c r="F1245" i="9"/>
  <c r="F1412" i="9"/>
  <c r="F812" i="9"/>
  <c r="L812" i="9" s="1"/>
  <c r="F813" i="9"/>
  <c r="F1393" i="9"/>
  <c r="F1326" i="9"/>
  <c r="F387" i="9"/>
  <c r="L387" i="9" s="1"/>
  <c r="AU1239" i="9" l="1"/>
  <c r="AT220" i="10" s="1"/>
  <c r="L503" i="9"/>
  <c r="AQ118" i="9"/>
  <c r="AP63" i="10" s="1"/>
  <c r="AE1372" i="9"/>
  <c r="AD227" i="10" s="1"/>
  <c r="AO973" i="9"/>
  <c r="AN199" i="10" s="1"/>
  <c r="U973" i="9"/>
  <c r="T199" i="10" s="1"/>
  <c r="AL1125" i="9"/>
  <c r="AK207" i="10" s="1"/>
  <c r="AB1125" i="9"/>
  <c r="AA207" i="10" s="1"/>
  <c r="L501" i="9"/>
  <c r="AL745" i="9"/>
  <c r="AK180" i="10" s="1"/>
  <c r="L502" i="9"/>
  <c r="AD23" i="9"/>
  <c r="AC44" i="10" s="1"/>
  <c r="AT1125" i="9"/>
  <c r="AS207" i="10" s="1"/>
  <c r="Z1125" i="9"/>
  <c r="Y207" i="10" s="1"/>
  <c r="L504" i="9"/>
  <c r="AI688" i="9"/>
  <c r="AH177" i="10" s="1"/>
  <c r="AF897" i="9"/>
  <c r="AE188" i="10" s="1"/>
  <c r="AH973" i="9"/>
  <c r="AG199" i="10" s="1"/>
  <c r="AI1030" i="9"/>
  <c r="AH202" i="10" s="1"/>
  <c r="AS1030" i="9"/>
  <c r="AR202" i="10" s="1"/>
  <c r="AM1030" i="9"/>
  <c r="AL202" i="10" s="1"/>
  <c r="AC878" i="9"/>
  <c r="AB187" i="10" s="1"/>
  <c r="U1068" i="9"/>
  <c r="T204" i="10" s="1"/>
  <c r="AB878" i="9"/>
  <c r="AA187" i="10" s="1"/>
  <c r="AC1068" i="9"/>
  <c r="AB204" i="10" s="1"/>
  <c r="W517" i="9"/>
  <c r="V165" i="10" s="1"/>
  <c r="AI1429" i="9"/>
  <c r="AH8" i="10" s="1"/>
  <c r="AJ1429" i="9"/>
  <c r="AI8" i="10" s="1"/>
  <c r="AH1429" i="9"/>
  <c r="AG8" i="10" s="1"/>
  <c r="AG1429" i="9"/>
  <c r="AF8" i="10" s="1"/>
  <c r="AF1429" i="9"/>
  <c r="AE8" i="10" s="1"/>
  <c r="AC1429" i="9"/>
  <c r="AB8" i="10" s="1"/>
  <c r="AA1429" i="9"/>
  <c r="Z8" i="10" s="1"/>
  <c r="AU1429" i="9"/>
  <c r="AT8" i="10" s="1"/>
  <c r="Z1429" i="9"/>
  <c r="Y8" i="10" s="1"/>
  <c r="AG1410" i="9"/>
  <c r="AF7" i="10" s="1"/>
  <c r="AQ1410" i="9"/>
  <c r="AP7" i="10" s="1"/>
  <c r="AU1410" i="9"/>
  <c r="AT7" i="10" s="1"/>
  <c r="AA1410" i="9"/>
  <c r="Z7" i="10" s="1"/>
  <c r="AT1410" i="9"/>
  <c r="AS7" i="10" s="1"/>
  <c r="AS1410" i="9"/>
  <c r="AR7" i="10" s="1"/>
  <c r="L1374" i="9"/>
  <c r="J1391" i="9"/>
  <c r="I143" i="10" s="1"/>
  <c r="AJ1353" i="9"/>
  <c r="AI226" i="10" s="1"/>
  <c r="L1326" i="9"/>
  <c r="AO1334" i="9"/>
  <c r="AN225" i="10" s="1"/>
  <c r="T1315" i="9"/>
  <c r="S224" i="10" s="1"/>
  <c r="L1290" i="9"/>
  <c r="L1287" i="9"/>
  <c r="AG1277" i="9"/>
  <c r="AF222" i="10" s="1"/>
  <c r="L1245" i="9"/>
  <c r="AK1239" i="9"/>
  <c r="AJ220" i="10" s="1"/>
  <c r="AN1220" i="9"/>
  <c r="AM219" i="10" s="1"/>
  <c r="T1220" i="9"/>
  <c r="S219" i="10" s="1"/>
  <c r="V1125" i="9"/>
  <c r="U207" i="10" s="1"/>
  <c r="AP1125" i="9"/>
  <c r="AO207" i="10" s="1"/>
  <c r="AC1125" i="9"/>
  <c r="AB207" i="10" s="1"/>
  <c r="AH1125" i="9"/>
  <c r="AG207" i="10" s="1"/>
  <c r="AG1125" i="9"/>
  <c r="AF207" i="10" s="1"/>
  <c r="L1073" i="9"/>
  <c r="AG1068" i="9"/>
  <c r="AF204" i="10" s="1"/>
  <c r="AQ1068" i="9"/>
  <c r="AP204" i="10" s="1"/>
  <c r="W1068" i="9"/>
  <c r="V204" i="10" s="1"/>
  <c r="AO1068" i="9"/>
  <c r="AN204" i="10" s="1"/>
  <c r="AQ1049" i="9"/>
  <c r="AP203" i="10" s="1"/>
  <c r="AF992" i="9"/>
  <c r="AE200" i="10" s="1"/>
  <c r="AE992" i="9"/>
  <c r="AD200" i="10" s="1"/>
  <c r="S973" i="9"/>
  <c r="R199" i="10" s="1"/>
  <c r="AS897" i="9"/>
  <c r="AR188" i="10" s="1"/>
  <c r="AI897" i="9"/>
  <c r="AH188" i="10" s="1"/>
  <c r="X878" i="9"/>
  <c r="W187" i="10" s="1"/>
  <c r="W878" i="9"/>
  <c r="V187" i="10" s="1"/>
  <c r="V878" i="9"/>
  <c r="U187" i="10" s="1"/>
  <c r="AR878" i="9"/>
  <c r="AQ187" i="10" s="1"/>
  <c r="AH878" i="9"/>
  <c r="AG187" i="10" s="1"/>
  <c r="AG878" i="9"/>
  <c r="AF187" i="10" s="1"/>
  <c r="AF878" i="9"/>
  <c r="AE187" i="10" s="1"/>
  <c r="AP878" i="9"/>
  <c r="AO187" i="10" s="1"/>
  <c r="AQ878" i="9"/>
  <c r="AP187" i="10" s="1"/>
  <c r="AJ859" i="9"/>
  <c r="AI186" i="10" s="1"/>
  <c r="AT859" i="9"/>
  <c r="AS186" i="10" s="1"/>
  <c r="V840" i="9"/>
  <c r="U185" i="10" s="1"/>
  <c r="AP840" i="9"/>
  <c r="AO185" i="10" s="1"/>
  <c r="AO840" i="9"/>
  <c r="AN185" i="10" s="1"/>
  <c r="AN840" i="9"/>
  <c r="AM185" i="10" s="1"/>
  <c r="T840" i="9"/>
  <c r="S185" i="10" s="1"/>
  <c r="L813" i="9"/>
  <c r="AN821" i="9"/>
  <c r="AM184" i="10" s="1"/>
  <c r="L793" i="9"/>
  <c r="AE783" i="9"/>
  <c r="AD182" i="10" s="1"/>
  <c r="S745" i="9"/>
  <c r="R180" i="10" s="1"/>
  <c r="AM745" i="9"/>
  <c r="AL180" i="10" s="1"/>
  <c r="AP745" i="9"/>
  <c r="AO180" i="10" s="1"/>
  <c r="AO745" i="9"/>
  <c r="AN180" i="10" s="1"/>
  <c r="U745" i="9"/>
  <c r="T180" i="10" s="1"/>
  <c r="AC726" i="9"/>
  <c r="AB179" i="10" s="1"/>
  <c r="AO726" i="9"/>
  <c r="AN179" i="10" s="1"/>
  <c r="U726" i="9"/>
  <c r="T179" i="10" s="1"/>
  <c r="AJ726" i="9"/>
  <c r="AI179" i="10" s="1"/>
  <c r="AI726" i="9"/>
  <c r="AH179" i="10" s="1"/>
  <c r="AH726" i="9"/>
  <c r="AG179" i="10" s="1"/>
  <c r="AG726" i="9"/>
  <c r="AF179" i="10" s="1"/>
  <c r="S707" i="9"/>
  <c r="R178" i="10" s="1"/>
  <c r="AM707" i="9"/>
  <c r="AL178" i="10" s="1"/>
  <c r="AC688" i="9"/>
  <c r="AB177" i="10" s="1"/>
  <c r="Y669" i="9"/>
  <c r="X171" i="10" s="1"/>
  <c r="AT669" i="9"/>
  <c r="AS171" i="10" s="1"/>
  <c r="AS669" i="9"/>
  <c r="AR171" i="10" s="1"/>
  <c r="AU669" i="9"/>
  <c r="AT171" i="10" s="1"/>
  <c r="Z669" i="9"/>
  <c r="Y171" i="10" s="1"/>
  <c r="AC650" i="9"/>
  <c r="AB170" i="10" s="1"/>
  <c r="AC631" i="9"/>
  <c r="AB169" i="10" s="1"/>
  <c r="AC536" i="9"/>
  <c r="AB166" i="10" s="1"/>
  <c r="X517" i="9"/>
  <c r="W165" i="10" s="1"/>
  <c r="AQ517" i="9"/>
  <c r="AP165" i="10" s="1"/>
  <c r="L481" i="9"/>
  <c r="L474" i="9"/>
  <c r="AU365" i="9"/>
  <c r="AT158" i="10" s="1"/>
  <c r="AD308" i="9"/>
  <c r="AC103" i="10" s="1"/>
  <c r="AR308" i="9"/>
  <c r="AQ103" i="10" s="1"/>
  <c r="W308" i="9"/>
  <c r="V103" i="10" s="1"/>
  <c r="AB289" i="9"/>
  <c r="AA102" i="10" s="1"/>
  <c r="AR251" i="9"/>
  <c r="AQ85" i="10" s="1"/>
  <c r="AM251" i="9"/>
  <c r="AL85" i="10" s="1"/>
  <c r="AK251" i="9"/>
  <c r="AJ85" i="10" s="1"/>
  <c r="AO251" i="9"/>
  <c r="AN85" i="10" s="1"/>
  <c r="U251" i="9"/>
  <c r="T85" i="10" s="1"/>
  <c r="AN251" i="9"/>
  <c r="AM85" i="10" s="1"/>
  <c r="AH251" i="9"/>
  <c r="AG85" i="10" s="1"/>
  <c r="AG251" i="9"/>
  <c r="AF85" i="10" s="1"/>
  <c r="AF251" i="9"/>
  <c r="AE85" i="10" s="1"/>
  <c r="Y232" i="9"/>
  <c r="X84" i="10" s="1"/>
  <c r="AJ232" i="9"/>
  <c r="AI84" i="10" s="1"/>
  <c r="AP232" i="9"/>
  <c r="AO84" i="10" s="1"/>
  <c r="AS232" i="9"/>
  <c r="AR84" i="10" s="1"/>
  <c r="AE213" i="9"/>
  <c r="AD83" i="10" s="1"/>
  <c r="X194" i="9"/>
  <c r="W82" i="10" s="1"/>
  <c r="W194" i="9"/>
  <c r="V82" i="10" s="1"/>
  <c r="V194" i="9"/>
  <c r="U82" i="10" s="1"/>
  <c r="AU194" i="9"/>
  <c r="AT82" i="10" s="1"/>
  <c r="AA194" i="9"/>
  <c r="Z82" i="10" s="1"/>
  <c r="AR194" i="9"/>
  <c r="AQ82" i="10" s="1"/>
  <c r="AQ194" i="9"/>
  <c r="AP82" i="10" s="1"/>
  <c r="AG194" i="9"/>
  <c r="AF82" i="10" s="1"/>
  <c r="AP194" i="9"/>
  <c r="AO82" i="10" s="1"/>
  <c r="AO194" i="9"/>
  <c r="AN82" i="10" s="1"/>
  <c r="U194" i="9"/>
  <c r="T82" i="10" s="1"/>
  <c r="AS175" i="9"/>
  <c r="AR66" i="10" s="1"/>
  <c r="AR175" i="9"/>
  <c r="AQ66" i="10" s="1"/>
  <c r="AD175" i="9"/>
  <c r="AC66" i="10" s="1"/>
  <c r="AC175" i="9"/>
  <c r="AB66" i="10" s="1"/>
  <c r="AE175" i="9"/>
  <c r="AD66" i="10" s="1"/>
  <c r="Z175" i="9"/>
  <c r="Y66" i="10" s="1"/>
  <c r="AH156" i="9"/>
  <c r="AG65" i="10" s="1"/>
  <c r="AL156" i="9"/>
  <c r="AK65" i="10" s="1"/>
  <c r="AC156" i="9"/>
  <c r="AB65" i="10" s="1"/>
  <c r="AB156" i="9"/>
  <c r="AA65" i="10" s="1"/>
  <c r="AN156" i="9"/>
  <c r="AM65" i="10" s="1"/>
  <c r="AP156" i="9"/>
  <c r="AO65" i="10" s="1"/>
  <c r="R156" i="9"/>
  <c r="Q65" i="10" s="1"/>
  <c r="AE118" i="9"/>
  <c r="AD63" i="10" s="1"/>
  <c r="Y118" i="9"/>
  <c r="X63" i="10" s="1"/>
  <c r="AC118" i="9"/>
  <c r="AB63" i="10" s="1"/>
  <c r="AM118" i="9"/>
  <c r="AL63" i="10" s="1"/>
  <c r="AE99" i="9"/>
  <c r="AD47" i="10" s="1"/>
  <c r="AS99" i="9"/>
  <c r="AR47" i="10" s="1"/>
  <c r="AC99" i="9"/>
  <c r="AB47" i="10" s="1"/>
  <c r="AQ99" i="9"/>
  <c r="AP47" i="10" s="1"/>
  <c r="AP99" i="9"/>
  <c r="AO47" i="10" s="1"/>
  <c r="AB23" i="9"/>
  <c r="AA44" i="10" s="1"/>
  <c r="K137" i="10"/>
  <c r="AF80" i="9"/>
  <c r="AE46" i="10" s="1"/>
  <c r="W232" i="9"/>
  <c r="V84" i="10" s="1"/>
  <c r="AK308" i="9"/>
  <c r="AJ103" i="10" s="1"/>
  <c r="AH403" i="9"/>
  <c r="AG160" i="10" s="1"/>
  <c r="AT156" i="9"/>
  <c r="AS65" i="10" s="1"/>
  <c r="AJ118" i="9"/>
  <c r="AI63" i="10" s="1"/>
  <c r="AL232" i="9"/>
  <c r="AK84" i="10" s="1"/>
  <c r="AU308" i="9"/>
  <c r="AT103" i="10" s="1"/>
  <c r="AA308" i="9"/>
  <c r="Z103" i="10" s="1"/>
  <c r="Z118" i="10" s="1"/>
  <c r="Z28" i="10" s="1"/>
  <c r="AU460" i="9"/>
  <c r="AT163" i="10" s="1"/>
  <c r="AA460" i="9"/>
  <c r="Z163" i="10" s="1"/>
  <c r="AR745" i="9"/>
  <c r="AQ180" i="10" s="1"/>
  <c r="AU878" i="9"/>
  <c r="AT187" i="10" s="1"/>
  <c r="AA878" i="9"/>
  <c r="Z187" i="10" s="1"/>
  <c r="AR916" i="9"/>
  <c r="AQ196" i="10" s="1"/>
  <c r="X916" i="9"/>
  <c r="W196" i="10" s="1"/>
  <c r="AP1030" i="9"/>
  <c r="AO202" i="10" s="1"/>
  <c r="V1030" i="9"/>
  <c r="U202" i="10" s="1"/>
  <c r="AS1068" i="9"/>
  <c r="AR204" i="10" s="1"/>
  <c r="Y1068" i="9"/>
  <c r="X204" i="10" s="1"/>
  <c r="AF1125" i="9"/>
  <c r="AE207" i="10" s="1"/>
  <c r="AU1144" i="9"/>
  <c r="AT215" i="10" s="1"/>
  <c r="AA1144" i="9"/>
  <c r="Z215" i="10" s="1"/>
  <c r="AE1410" i="9"/>
  <c r="AD7" i="10" s="1"/>
  <c r="AM156" i="9"/>
  <c r="AL65" i="10" s="1"/>
  <c r="AR232" i="9"/>
  <c r="AQ84" i="10" s="1"/>
  <c r="AQ232" i="9"/>
  <c r="AP84" i="10" s="1"/>
  <c r="AJ308" i="9"/>
  <c r="AI103" i="10" s="1"/>
  <c r="AG403" i="9"/>
  <c r="AF160" i="10" s="1"/>
  <c r="AF1410" i="9"/>
  <c r="AE7" i="10" s="1"/>
  <c r="AQ23" i="9"/>
  <c r="AP44" i="10" s="1"/>
  <c r="AS194" i="9"/>
  <c r="AR82" i="10" s="1"/>
  <c r="Y194" i="9"/>
  <c r="X82" i="10" s="1"/>
  <c r="AM289" i="9"/>
  <c r="AL102" i="10" s="1"/>
  <c r="S289" i="9"/>
  <c r="R102" i="10" s="1"/>
  <c r="AH308" i="9"/>
  <c r="AG103" i="10" s="1"/>
  <c r="AE403" i="9"/>
  <c r="AD160" i="10" s="1"/>
  <c r="AT460" i="9"/>
  <c r="AS163" i="10" s="1"/>
  <c r="Z460" i="9"/>
  <c r="Y163" i="10" s="1"/>
  <c r="AE669" i="9"/>
  <c r="AD171" i="10" s="1"/>
  <c r="AH688" i="9"/>
  <c r="AG177" i="10" s="1"/>
  <c r="AQ745" i="9"/>
  <c r="AP180" i="10" s="1"/>
  <c r="W745" i="9"/>
  <c r="V180" i="10" s="1"/>
  <c r="AC859" i="9"/>
  <c r="AB186" i="10" s="1"/>
  <c r="AT878" i="9"/>
  <c r="AS187" i="10" s="1"/>
  <c r="Z878" i="9"/>
  <c r="Y187" i="10" s="1"/>
  <c r="AE1125" i="9"/>
  <c r="AD207" i="10" s="1"/>
  <c r="AP1410" i="9"/>
  <c r="AO7" i="10" s="1"/>
  <c r="V1410" i="9"/>
  <c r="U7" i="10" s="1"/>
  <c r="AO213" i="9"/>
  <c r="AN83" i="10" s="1"/>
  <c r="AQ308" i="9"/>
  <c r="AP103" i="10" s="1"/>
  <c r="V308" i="9"/>
  <c r="U103" i="10" s="1"/>
  <c r="AE650" i="9"/>
  <c r="AD170" i="10" s="1"/>
  <c r="AR669" i="9"/>
  <c r="AQ171" i="10" s="1"/>
  <c r="X669" i="9"/>
  <c r="W171" i="10" s="1"/>
  <c r="AU688" i="9"/>
  <c r="AT177" i="10" s="1"/>
  <c r="AA688" i="9"/>
  <c r="Z177" i="10" s="1"/>
  <c r="AJ745" i="9"/>
  <c r="AI180" i="10" s="1"/>
  <c r="AK1049" i="9"/>
  <c r="AJ203" i="10" s="1"/>
  <c r="AG1239" i="9"/>
  <c r="AF220" i="10" s="1"/>
  <c r="AQ1239" i="9"/>
  <c r="AP220" i="10" s="1"/>
  <c r="W1239" i="9"/>
  <c r="V220" i="10" s="1"/>
  <c r="AJ1277" i="9"/>
  <c r="AI222" i="10" s="1"/>
  <c r="AM1315" i="9"/>
  <c r="AL224" i="10" s="1"/>
  <c r="S1315" i="9"/>
  <c r="R224" i="10" s="1"/>
  <c r="AI23" i="9"/>
  <c r="AH44" i="10" s="1"/>
  <c r="AG99" i="9"/>
  <c r="AF47" i="10" s="1"/>
  <c r="AT593" i="9"/>
  <c r="AS168" i="10" s="1"/>
  <c r="Z593" i="9"/>
  <c r="Y168" i="10" s="1"/>
  <c r="AM631" i="9"/>
  <c r="AL169" i="10" s="1"/>
  <c r="S631" i="9"/>
  <c r="R169" i="10" s="1"/>
  <c r="AD650" i="9"/>
  <c r="AC170" i="10" s="1"/>
  <c r="AQ669" i="9"/>
  <c r="AP171" i="10" s="1"/>
  <c r="W669" i="9"/>
  <c r="V171" i="10" s="1"/>
  <c r="AF1239" i="9"/>
  <c r="AE220" i="10" s="1"/>
  <c r="AJ1258" i="9"/>
  <c r="AI221" i="10" s="1"/>
  <c r="AI1277" i="9"/>
  <c r="AH222" i="10" s="1"/>
  <c r="AL1315" i="9"/>
  <c r="AK224" i="10" s="1"/>
  <c r="AT1429" i="9"/>
  <c r="AS8" i="10" s="1"/>
  <c r="AS308" i="9"/>
  <c r="AR103" i="10" s="1"/>
  <c r="AI232" i="9"/>
  <c r="AH84" i="10" s="1"/>
  <c r="AK175" i="9"/>
  <c r="AJ66" i="10" s="1"/>
  <c r="AF232" i="9"/>
  <c r="AE84" i="10" s="1"/>
  <c r="AS1429" i="9"/>
  <c r="AR8" i="10" s="1"/>
  <c r="AB175" i="9"/>
  <c r="AA66" i="10" s="1"/>
  <c r="AP251" i="9"/>
  <c r="AO85" i="10" s="1"/>
  <c r="AB650" i="9"/>
  <c r="AA170" i="10" s="1"/>
  <c r="U1353" i="9"/>
  <c r="T226" i="10" s="1"/>
  <c r="AR1429" i="9"/>
  <c r="AQ8" i="10" s="1"/>
  <c r="X118" i="9"/>
  <c r="W63" i="10" s="1"/>
  <c r="AK156" i="9"/>
  <c r="AJ65" i="10" s="1"/>
  <c r="AI175" i="9"/>
  <c r="AH66" i="10" s="1"/>
  <c r="AD232" i="9"/>
  <c r="AC84" i="10" s="1"/>
  <c r="AC251" i="9"/>
  <c r="AB85" i="10" s="1"/>
  <c r="AU650" i="9"/>
  <c r="AT170" i="10" s="1"/>
  <c r="AA650" i="9"/>
  <c r="Z170" i="10" s="1"/>
  <c r="AS878" i="9"/>
  <c r="AR187" i="10" s="1"/>
  <c r="Y878" i="9"/>
  <c r="X187" i="10" s="1"/>
  <c r="AL897" i="9"/>
  <c r="AK188" i="10" s="1"/>
  <c r="AD992" i="9"/>
  <c r="AC200" i="10" s="1"/>
  <c r="AN992" i="9"/>
  <c r="AM200" i="10" s="1"/>
  <c r="T992" i="9"/>
  <c r="S200" i="10" s="1"/>
  <c r="AI1315" i="9"/>
  <c r="AH224" i="10" s="1"/>
  <c r="AN232" i="9"/>
  <c r="AM84" i="10" s="1"/>
  <c r="W80" i="9"/>
  <c r="V46" i="10" s="1"/>
  <c r="AC308" i="9"/>
  <c r="AB103" i="10" s="1"/>
  <c r="AD156" i="9"/>
  <c r="AC65" i="10" s="1"/>
  <c r="AD251" i="9"/>
  <c r="AC85" i="10" s="1"/>
  <c r="S308" i="9"/>
  <c r="R103" i="10" s="1"/>
  <c r="AM498" i="9"/>
  <c r="AL164" i="10" s="1"/>
  <c r="AO1353" i="9"/>
  <c r="AN226" i="10" s="1"/>
  <c r="AH175" i="9"/>
  <c r="AG66" i="10" s="1"/>
  <c r="AC232" i="9"/>
  <c r="AB84" i="10" s="1"/>
  <c r="AO232" i="9"/>
  <c r="AN84" i="10" s="1"/>
  <c r="AB251" i="9"/>
  <c r="AA85" i="10" s="1"/>
  <c r="AA289" i="9"/>
  <c r="Z102" i="10" s="1"/>
  <c r="AT308" i="9"/>
  <c r="AS103" i="10" s="1"/>
  <c r="AH460" i="9"/>
  <c r="AG163" i="10" s="1"/>
  <c r="AH517" i="9"/>
  <c r="AG165" i="10" s="1"/>
  <c r="AR517" i="9"/>
  <c r="AQ165" i="10" s="1"/>
  <c r="AC992" i="9"/>
  <c r="AB200" i="10" s="1"/>
  <c r="AS1220" i="9"/>
  <c r="AR219" i="10" s="1"/>
  <c r="Y1220" i="9"/>
  <c r="X219" i="10" s="1"/>
  <c r="AB1239" i="9"/>
  <c r="AA220" i="10" s="1"/>
  <c r="U1277" i="9"/>
  <c r="T222" i="10" s="1"/>
  <c r="AM1353" i="9"/>
  <c r="AL226" i="10" s="1"/>
  <c r="AL1410" i="9"/>
  <c r="AK7" i="10" s="1"/>
  <c r="AO1410" i="9"/>
  <c r="AN7" i="10" s="1"/>
  <c r="U1410" i="9"/>
  <c r="T7" i="10" s="1"/>
  <c r="AP1429" i="9"/>
  <c r="AO8" i="10" s="1"/>
  <c r="U1429" i="9"/>
  <c r="T8" i="10" s="1"/>
  <c r="AR80" i="9"/>
  <c r="AQ46" i="10" s="1"/>
  <c r="AG650" i="9"/>
  <c r="AF170" i="10" s="1"/>
  <c r="AP1353" i="9"/>
  <c r="AO226" i="10" s="1"/>
  <c r="AB80" i="9"/>
  <c r="AA46" i="10" s="1"/>
  <c r="AG460" i="9"/>
  <c r="AF163" i="10" s="1"/>
  <c r="AB992" i="9"/>
  <c r="AA200" i="10" s="1"/>
  <c r="AL992" i="9"/>
  <c r="AK200" i="10" s="1"/>
  <c r="AB1030" i="9"/>
  <c r="AA202" i="10" s="1"/>
  <c r="AR1220" i="9"/>
  <c r="AQ219" i="10" s="1"/>
  <c r="X1220" i="9"/>
  <c r="W219" i="10" s="1"/>
  <c r="AK1410" i="9"/>
  <c r="AJ7" i="10" s="1"/>
  <c r="AO1429" i="9"/>
  <c r="AN8" i="10" s="1"/>
  <c r="T1429" i="9"/>
  <c r="S8" i="10" s="1"/>
  <c r="AF137" i="9"/>
  <c r="AE64" i="10" s="1"/>
  <c r="AN99" i="9"/>
  <c r="AM47" i="10" s="1"/>
  <c r="AE251" i="9"/>
  <c r="AD85" i="10" s="1"/>
  <c r="V156" i="9"/>
  <c r="U65" i="10" s="1"/>
  <c r="AI99" i="9"/>
  <c r="AH47" i="10" s="1"/>
  <c r="AO118" i="9"/>
  <c r="AN63" i="10" s="1"/>
  <c r="U118" i="9"/>
  <c r="T63" i="10" s="1"/>
  <c r="AF175" i="9"/>
  <c r="AE66" i="10" s="1"/>
  <c r="R232" i="9"/>
  <c r="Q84" i="10" s="1"/>
  <c r="AT251" i="9"/>
  <c r="AS85" i="10" s="1"/>
  <c r="Z251" i="9"/>
  <c r="Y85" i="10" s="1"/>
  <c r="AN308" i="9"/>
  <c r="AM103" i="10" s="1"/>
  <c r="AB308" i="9"/>
  <c r="AA103" i="10" s="1"/>
  <c r="Y536" i="9"/>
  <c r="X166" i="10" s="1"/>
  <c r="AC745" i="9"/>
  <c r="AB180" i="10" s="1"/>
  <c r="AK992" i="9"/>
  <c r="AJ200" i="10" s="1"/>
  <c r="AU1030" i="9"/>
  <c r="AT202" i="10" s="1"/>
  <c r="AA1030" i="9"/>
  <c r="Z202" i="10" s="1"/>
  <c r="AT1239" i="9"/>
  <c r="AS220" i="10" s="1"/>
  <c r="Z1239" i="9"/>
  <c r="Y220" i="10" s="1"/>
  <c r="AK1353" i="9"/>
  <c r="AJ226" i="10" s="1"/>
  <c r="AJ1410" i="9"/>
  <c r="AI7" i="10" s="1"/>
  <c r="AN1429" i="9"/>
  <c r="AM8" i="10" s="1"/>
  <c r="S232" i="9"/>
  <c r="R84" i="10" s="1"/>
  <c r="AQ1315" i="9"/>
  <c r="AP224" i="10" s="1"/>
  <c r="AB1068" i="9"/>
  <c r="AA204" i="10" s="1"/>
  <c r="AJ175" i="9"/>
  <c r="AI66" i="10" s="1"/>
  <c r="AJ99" i="9"/>
  <c r="AI47" i="10" s="1"/>
  <c r="V118" i="9"/>
  <c r="U63" i="10" s="1"/>
  <c r="AI156" i="9"/>
  <c r="AH65" i="10" s="1"/>
  <c r="AG175" i="9"/>
  <c r="AF66" i="10" s="1"/>
  <c r="AH80" i="9"/>
  <c r="AG46" i="10" s="1"/>
  <c r="AT80" i="9"/>
  <c r="AS46" i="10" s="1"/>
  <c r="AD80" i="9"/>
  <c r="AC46" i="10" s="1"/>
  <c r="AQ175" i="9"/>
  <c r="AP66" i="10" s="1"/>
  <c r="AS251" i="9"/>
  <c r="AR85" i="10" s="1"/>
  <c r="R308" i="9"/>
  <c r="Q103" i="10" s="1"/>
  <c r="AE308" i="9"/>
  <c r="AD103" i="10" s="1"/>
  <c r="AJ403" i="9"/>
  <c r="AI160" i="10" s="1"/>
  <c r="AE517" i="9"/>
  <c r="AD165" i="10" s="1"/>
  <c r="AH897" i="9"/>
  <c r="AG188" i="10" s="1"/>
  <c r="AT1030" i="9"/>
  <c r="AS202" i="10" s="1"/>
  <c r="Z1030" i="9"/>
  <c r="Y202" i="10" s="1"/>
  <c r="AP1220" i="9"/>
  <c r="AO219" i="10" s="1"/>
  <c r="V1220" i="9"/>
  <c r="U219" i="10" s="1"/>
  <c r="AF1220" i="9"/>
  <c r="AE219" i="10" s="1"/>
  <c r="AI1410" i="9"/>
  <c r="AH7" i="10" s="1"/>
  <c r="AM1429" i="9"/>
  <c r="AL8" i="10" s="1"/>
  <c r="AD1068" i="9"/>
  <c r="AC204" i="10" s="1"/>
  <c r="AA1125" i="9"/>
  <c r="Z207" i="10" s="1"/>
  <c r="Y308" i="9"/>
  <c r="X103" i="10" s="1"/>
  <c r="AA631" i="9"/>
  <c r="Z169" i="10" s="1"/>
  <c r="AL707" i="9"/>
  <c r="AK178" i="10" s="1"/>
  <c r="AQ251" i="9"/>
  <c r="AP85" i="10" s="1"/>
  <c r="AE232" i="9"/>
  <c r="AD84" i="10" s="1"/>
  <c r="AP118" i="9"/>
  <c r="AO63" i="10" s="1"/>
  <c r="AQ156" i="9"/>
  <c r="AP65" i="10" s="1"/>
  <c r="AO308" i="9"/>
  <c r="AN103" i="10" s="1"/>
  <c r="AG80" i="9"/>
  <c r="AF46" i="10" s="1"/>
  <c r="AC80" i="9"/>
  <c r="AB46" i="10" s="1"/>
  <c r="S156" i="9"/>
  <c r="R65" i="10" s="1"/>
  <c r="AF156" i="9"/>
  <c r="AE65" i="10" s="1"/>
  <c r="AL308" i="9"/>
  <c r="AK103" i="10" s="1"/>
  <c r="AI403" i="9"/>
  <c r="AH160" i="10" s="1"/>
  <c r="AL688" i="9"/>
  <c r="AK177" i="10" s="1"/>
  <c r="AD878" i="9"/>
  <c r="AC187" i="10" s="1"/>
  <c r="AG897" i="9"/>
  <c r="AF188" i="10" s="1"/>
  <c r="AI1125" i="9"/>
  <c r="AH207" i="10" s="1"/>
  <c r="AO1220" i="9"/>
  <c r="AN219" i="10" s="1"/>
  <c r="U1220" i="9"/>
  <c r="T219" i="10" s="1"/>
  <c r="AR1239" i="9"/>
  <c r="AQ220" i="10" s="1"/>
  <c r="AH1410" i="9"/>
  <c r="AG7" i="10" s="1"/>
  <c r="AL1429" i="9"/>
  <c r="AK8" i="10" s="1"/>
  <c r="AD1429" i="9"/>
  <c r="AC8" i="10" s="1"/>
  <c r="W1315" i="9"/>
  <c r="V224" i="10" s="1"/>
  <c r="W859" i="9"/>
  <c r="V186" i="10" s="1"/>
  <c r="AF460" i="9"/>
  <c r="AE163" i="10" s="1"/>
  <c r="U1049" i="9"/>
  <c r="T203" i="10" s="1"/>
  <c r="AN1315" i="9"/>
  <c r="AM224" i="10" s="1"/>
  <c r="AI574" i="9"/>
  <c r="AH167" i="10" s="1"/>
  <c r="AT764" i="9"/>
  <c r="AS181" i="10" s="1"/>
  <c r="Z764" i="9"/>
  <c r="Y181" i="10" s="1"/>
  <c r="AL859" i="9"/>
  <c r="AK186" i="10" s="1"/>
  <c r="AB859" i="9"/>
  <c r="AA186" i="10" s="1"/>
  <c r="AN859" i="9"/>
  <c r="AM186" i="10" s="1"/>
  <c r="AA669" i="9"/>
  <c r="Z171" i="10" s="1"/>
  <c r="AQ859" i="9"/>
  <c r="AP186" i="10" s="1"/>
  <c r="AO1049" i="9"/>
  <c r="AN203" i="10" s="1"/>
  <c r="S574" i="9"/>
  <c r="R167" i="10" s="1"/>
  <c r="AT650" i="9"/>
  <c r="AS170" i="10" s="1"/>
  <c r="Z650" i="9"/>
  <c r="Y170" i="10" s="1"/>
  <c r="AE194" i="9"/>
  <c r="AD82" i="10" s="1"/>
  <c r="AL1049" i="9"/>
  <c r="AK203" i="10" s="1"/>
  <c r="AC365" i="9"/>
  <c r="AB158" i="10" s="1"/>
  <c r="AN498" i="9"/>
  <c r="AM164" i="10" s="1"/>
  <c r="T498" i="9"/>
  <c r="S164" i="10" s="1"/>
  <c r="AB517" i="9"/>
  <c r="AA165" i="10" s="1"/>
  <c r="AM650" i="9"/>
  <c r="AL170" i="10" s="1"/>
  <c r="S650" i="9"/>
  <c r="R170" i="10" s="1"/>
  <c r="AH745" i="9"/>
  <c r="AG180" i="10" s="1"/>
  <c r="X745" i="9"/>
  <c r="W180" i="10" s="1"/>
  <c r="AO821" i="9"/>
  <c r="AN184" i="10" s="1"/>
  <c r="AL840" i="9"/>
  <c r="AK185" i="10" s="1"/>
  <c r="AM973" i="9"/>
  <c r="AL199" i="10" s="1"/>
  <c r="AR992" i="9"/>
  <c r="AQ200" i="10" s="1"/>
  <c r="X992" i="9"/>
  <c r="W200" i="10" s="1"/>
  <c r="AL1220" i="9"/>
  <c r="AK219" i="10" s="1"/>
  <c r="AB1220" i="9"/>
  <c r="AA219" i="10" s="1"/>
  <c r="AC1258" i="9"/>
  <c r="AB221" i="10" s="1"/>
  <c r="AC1277" i="9"/>
  <c r="AB222" i="10" s="1"/>
  <c r="U23" i="9"/>
  <c r="T44" i="10" s="1"/>
  <c r="AC213" i="9"/>
  <c r="AB83" i="10" s="1"/>
  <c r="S498" i="9"/>
  <c r="R164" i="10" s="1"/>
  <c r="AK517" i="9"/>
  <c r="AJ165" i="10" s="1"/>
  <c r="AO764" i="9"/>
  <c r="AN181" i="10" s="1"/>
  <c r="U764" i="9"/>
  <c r="T181" i="10" s="1"/>
  <c r="AT783" i="9"/>
  <c r="AS182" i="10" s="1"/>
  <c r="Z783" i="9"/>
  <c r="Y182" i="10" s="1"/>
  <c r="AE802" i="9"/>
  <c r="AD183" i="10" s="1"/>
  <c r="AJ916" i="9"/>
  <c r="AI196" i="10" s="1"/>
  <c r="AQ992" i="9"/>
  <c r="AP200" i="10" s="1"/>
  <c r="W992" i="9"/>
  <c r="V200" i="10" s="1"/>
  <c r="AQ1030" i="9"/>
  <c r="AP202" i="10" s="1"/>
  <c r="W1030" i="9"/>
  <c r="V202" i="10" s="1"/>
  <c r="AK1220" i="9"/>
  <c r="AJ219" i="10" s="1"/>
  <c r="AU1220" i="9"/>
  <c r="AT219" i="10" s="1"/>
  <c r="AA1220" i="9"/>
  <c r="Z219" i="10" s="1"/>
  <c r="AB1258" i="9"/>
  <c r="AA221" i="10" s="1"/>
  <c r="AB1277" i="9"/>
  <c r="AA222" i="10" s="1"/>
  <c r="AL213" i="9"/>
  <c r="AK83" i="10" s="1"/>
  <c r="AK688" i="9"/>
  <c r="AJ177" i="10" s="1"/>
  <c r="AF745" i="9"/>
  <c r="AE180" i="10" s="1"/>
  <c r="AL764" i="9"/>
  <c r="AK181" i="10" s="1"/>
  <c r="AB764" i="9"/>
  <c r="AA181" i="10" s="1"/>
  <c r="AS783" i="9"/>
  <c r="AR182" i="10" s="1"/>
  <c r="Y783" i="9"/>
  <c r="X182" i="10" s="1"/>
  <c r="AJ840" i="9"/>
  <c r="AI185" i="10" s="1"/>
  <c r="AO897" i="9"/>
  <c r="AN188" i="10" s="1"/>
  <c r="U897" i="9"/>
  <c r="T188" i="10" s="1"/>
  <c r="AE897" i="9"/>
  <c r="AD188" i="10" s="1"/>
  <c r="AK973" i="9"/>
  <c r="AJ199" i="10" s="1"/>
  <c r="AP992" i="9"/>
  <c r="AO200" i="10" s="1"/>
  <c r="AP1068" i="9"/>
  <c r="AO204" i="10" s="1"/>
  <c r="AN1239" i="9"/>
  <c r="AM220" i="10" s="1"/>
  <c r="T1239" i="9"/>
  <c r="S220" i="10" s="1"/>
  <c r="AU1277" i="9"/>
  <c r="AT222" i="10" s="1"/>
  <c r="AA1277" i="9"/>
  <c r="Z222" i="10" s="1"/>
  <c r="AL1372" i="9"/>
  <c r="AK227" i="10" s="1"/>
  <c r="AI460" i="9"/>
  <c r="AH163" i="10" s="1"/>
  <c r="AH859" i="9"/>
  <c r="AG186" i="10" s="1"/>
  <c r="AI745" i="9"/>
  <c r="AH180" i="10" s="1"/>
  <c r="AO460" i="9"/>
  <c r="AN163" i="10" s="1"/>
  <c r="U460" i="9"/>
  <c r="T163" i="10" s="1"/>
  <c r="AN536" i="9"/>
  <c r="AM166" i="10" s="1"/>
  <c r="T536" i="9"/>
  <c r="S166" i="10" s="1"/>
  <c r="AJ688" i="9"/>
  <c r="AI177" i="10" s="1"/>
  <c r="AE764" i="9"/>
  <c r="AD181" i="10" s="1"/>
  <c r="AR783" i="9"/>
  <c r="AQ182" i="10" s="1"/>
  <c r="X783" i="9"/>
  <c r="W182" i="10" s="1"/>
  <c r="AN897" i="9"/>
  <c r="AM188" i="10" s="1"/>
  <c r="T897" i="9"/>
  <c r="S188" i="10" s="1"/>
  <c r="AO992" i="9"/>
  <c r="AN200" i="10" s="1"/>
  <c r="U992" i="9"/>
  <c r="T200" i="10" s="1"/>
  <c r="AR1011" i="9"/>
  <c r="AQ201" i="10" s="1"/>
  <c r="X1011" i="9"/>
  <c r="W201" i="10" s="1"/>
  <c r="AO1030" i="9"/>
  <c r="AN202" i="10" s="1"/>
  <c r="U1030" i="9"/>
  <c r="T202" i="10" s="1"/>
  <c r="AM1239" i="9"/>
  <c r="AL220" i="10" s="1"/>
  <c r="S1239" i="9"/>
  <c r="R220" i="10" s="1"/>
  <c r="AC1239" i="9"/>
  <c r="AB220" i="10" s="1"/>
  <c r="AT1258" i="9"/>
  <c r="AS221" i="10" s="1"/>
  <c r="Z1258" i="9"/>
  <c r="Y221" i="10" s="1"/>
  <c r="AK1372" i="9"/>
  <c r="AJ227" i="10" s="1"/>
  <c r="AU1372" i="9"/>
  <c r="AT227" i="10" s="1"/>
  <c r="W1049" i="9"/>
  <c r="V203" i="10" s="1"/>
  <c r="AK1334" i="9"/>
  <c r="AJ225" i="10" s="1"/>
  <c r="W23" i="9"/>
  <c r="V44" i="10" s="1"/>
  <c r="Y745" i="9"/>
  <c r="X180" i="10" s="1"/>
  <c r="AN973" i="9"/>
  <c r="AM199" i="10" s="1"/>
  <c r="AM1087" i="9"/>
  <c r="AL205" i="10" s="1"/>
  <c r="AJ213" i="9"/>
  <c r="AI83" i="10" s="1"/>
  <c r="AN460" i="9"/>
  <c r="AM163" i="10" s="1"/>
  <c r="T460" i="9"/>
  <c r="S163" i="10" s="1"/>
  <c r="AD460" i="9"/>
  <c r="AC163" i="10" s="1"/>
  <c r="AP726" i="9"/>
  <c r="AO179" i="10" s="1"/>
  <c r="V726" i="9"/>
  <c r="U179" i="10" s="1"/>
  <c r="AD745" i="9"/>
  <c r="AC180" i="10" s="1"/>
  <c r="AN745" i="9"/>
  <c r="AM180" i="10" s="1"/>
  <c r="T745" i="9"/>
  <c r="S180" i="10" s="1"/>
  <c r="AM897" i="9"/>
  <c r="AL188" i="10" s="1"/>
  <c r="S897" i="9"/>
  <c r="R188" i="10" s="1"/>
  <c r="AC897" i="9"/>
  <c r="AB188" i="10" s="1"/>
  <c r="AG916" i="9"/>
  <c r="AF196" i="10" s="1"/>
  <c r="AI973" i="9"/>
  <c r="AH199" i="10" s="1"/>
  <c r="AL1239" i="9"/>
  <c r="AK220" i="10" s="1"/>
  <c r="AI1068" i="9"/>
  <c r="AH204" i="10" s="1"/>
  <c r="U840" i="9"/>
  <c r="T185" i="10" s="1"/>
  <c r="AO1277" i="9"/>
  <c r="AN222" i="10" s="1"/>
  <c r="AH1296" i="9"/>
  <c r="AG223" i="10" s="1"/>
  <c r="AG23" i="9"/>
  <c r="AF44" i="10" s="1"/>
  <c r="AK194" i="9"/>
  <c r="AJ82" i="10" s="1"/>
  <c r="S840" i="9"/>
  <c r="R185" i="10" s="1"/>
  <c r="AC1220" i="9"/>
  <c r="AB219" i="10" s="1"/>
  <c r="AO669" i="9"/>
  <c r="AN171" i="10" s="1"/>
  <c r="U669" i="9"/>
  <c r="T171" i="10" s="1"/>
  <c r="AF783" i="9"/>
  <c r="AE182" i="10" s="1"/>
  <c r="AU859" i="9"/>
  <c r="AT186" i="10" s="1"/>
  <c r="AC1030" i="9"/>
  <c r="AB202" i="10" s="1"/>
  <c r="AB1049" i="9"/>
  <c r="AA203" i="10" s="1"/>
  <c r="AR1144" i="9"/>
  <c r="AQ215" i="10" s="1"/>
  <c r="X1144" i="9"/>
  <c r="W215" i="10" s="1"/>
  <c r="AQ1220" i="9"/>
  <c r="AP219" i="10" s="1"/>
  <c r="AA1239" i="9"/>
  <c r="Z220" i="10" s="1"/>
  <c r="AI1372" i="9"/>
  <c r="AH227" i="10" s="1"/>
  <c r="X859" i="9"/>
  <c r="W186" i="10" s="1"/>
  <c r="U213" i="9"/>
  <c r="T83" i="10" s="1"/>
  <c r="AC517" i="9"/>
  <c r="AB165" i="10" s="1"/>
  <c r="AM840" i="9"/>
  <c r="AL185" i="10" s="1"/>
  <c r="T973" i="9"/>
  <c r="S199" i="10" s="1"/>
  <c r="AL460" i="9"/>
  <c r="AK163" i="10" s="1"/>
  <c r="T726" i="9"/>
  <c r="S179" i="10" s="1"/>
  <c r="AE916" i="9"/>
  <c r="AD196" i="10" s="1"/>
  <c r="AO916" i="9"/>
  <c r="AN196" i="10" s="1"/>
  <c r="U916" i="9"/>
  <c r="T196" i="10" s="1"/>
  <c r="AG973" i="9"/>
  <c r="AF199" i="10" s="1"/>
  <c r="AL1030" i="9"/>
  <c r="AK202" i="10" s="1"/>
  <c r="AU1049" i="9"/>
  <c r="AT203" i="10" s="1"/>
  <c r="AA1049" i="9"/>
  <c r="Z203" i="10" s="1"/>
  <c r="AJ1239" i="9"/>
  <c r="AI220" i="10" s="1"/>
  <c r="AN1353" i="9"/>
  <c r="AM226" i="10" s="1"/>
  <c r="T1353" i="9"/>
  <c r="S226" i="10" s="1"/>
  <c r="AH1372" i="9"/>
  <c r="AG227" i="10" s="1"/>
  <c r="Y61" i="9"/>
  <c r="X45" i="10" s="1"/>
  <c r="AQ821" i="9"/>
  <c r="AP184" i="10" s="1"/>
  <c r="Y897" i="9"/>
  <c r="X188" i="10" s="1"/>
  <c r="V1049" i="9"/>
  <c r="U203" i="10" s="1"/>
  <c r="AS745" i="9"/>
  <c r="AR180" i="10" s="1"/>
  <c r="S1087" i="9"/>
  <c r="R205" i="10" s="1"/>
  <c r="S1220" i="9"/>
  <c r="R219" i="10" s="1"/>
  <c r="AA1353" i="9"/>
  <c r="Z226" i="10" s="1"/>
  <c r="AK137" i="9"/>
  <c r="AJ64" i="10" s="1"/>
  <c r="AC194" i="9"/>
  <c r="AB82" i="10" s="1"/>
  <c r="AK460" i="9"/>
  <c r="AJ163" i="10" s="1"/>
  <c r="AQ498" i="9"/>
  <c r="AP164" i="10" s="1"/>
  <c r="W498" i="9"/>
  <c r="V164" i="10" s="1"/>
  <c r="AR631" i="9"/>
  <c r="AQ169" i="10" s="1"/>
  <c r="AM669" i="9"/>
  <c r="AL171" i="10" s="1"/>
  <c r="S669" i="9"/>
  <c r="R171" i="10" s="1"/>
  <c r="AU745" i="9"/>
  <c r="AT180" i="10" s="1"/>
  <c r="AA745" i="9"/>
  <c r="Z180" i="10" s="1"/>
  <c r="AK745" i="9"/>
  <c r="AJ180" i="10" s="1"/>
  <c r="AN783" i="9"/>
  <c r="AM182" i="10" s="1"/>
  <c r="T783" i="9"/>
  <c r="S182" i="10" s="1"/>
  <c r="AD783" i="9"/>
  <c r="AC182" i="10" s="1"/>
  <c r="AJ897" i="9"/>
  <c r="AI188" i="10" s="1"/>
  <c r="AF973" i="9"/>
  <c r="AE199" i="10" s="1"/>
  <c r="AP973" i="9"/>
  <c r="AO199" i="10" s="1"/>
  <c r="V973" i="9"/>
  <c r="U199" i="10" s="1"/>
  <c r="AK1030" i="9"/>
  <c r="AJ202" i="10" s="1"/>
  <c r="AK1068" i="9"/>
  <c r="AJ204" i="10" s="1"/>
  <c r="Y1296" i="9"/>
  <c r="X223" i="10" s="1"/>
  <c r="T1334" i="9"/>
  <c r="S225" i="10" s="1"/>
  <c r="AG1372" i="9"/>
  <c r="AF227" i="10" s="1"/>
  <c r="AK403" i="9"/>
  <c r="AJ160" i="10" s="1"/>
  <c r="AR574" i="9"/>
  <c r="AQ167" i="10" s="1"/>
  <c r="AR859" i="9"/>
  <c r="AQ186" i="10" s="1"/>
  <c r="AG289" i="9"/>
  <c r="AF102" i="10" s="1"/>
  <c r="AM1220" i="9"/>
  <c r="AL219" i="10" s="1"/>
  <c r="AD593" i="9"/>
  <c r="AC168" i="10" s="1"/>
  <c r="AI650" i="9"/>
  <c r="AH170" i="10" s="1"/>
  <c r="AL726" i="9"/>
  <c r="AK179" i="10" s="1"/>
  <c r="AP764" i="9"/>
  <c r="AO181" i="10" s="1"/>
  <c r="V764" i="9"/>
  <c r="U181" i="10" s="1"/>
  <c r="AC783" i="9"/>
  <c r="AB182" i="10" s="1"/>
  <c r="X1239" i="9"/>
  <c r="W220" i="10" s="1"/>
  <c r="AL1353" i="9"/>
  <c r="AK226" i="10" s="1"/>
  <c r="AF1372" i="9"/>
  <c r="AE227" i="10" s="1"/>
  <c r="AL536" i="9"/>
  <c r="AK166" i="10" s="1"/>
  <c r="AE745" i="9"/>
  <c r="AD180" i="10" s="1"/>
  <c r="AM764" i="9"/>
  <c r="AL181" i="10" s="1"/>
  <c r="S764" i="9"/>
  <c r="R181" i="10" s="1"/>
  <c r="AN517" i="9"/>
  <c r="AM165" i="10" s="1"/>
  <c r="T517" i="9"/>
  <c r="S165" i="10" s="1"/>
  <c r="AU1125" i="9"/>
  <c r="AT207" i="10" s="1"/>
  <c r="AH707" i="9"/>
  <c r="AG178" i="10" s="1"/>
  <c r="AU764" i="9"/>
  <c r="AT181" i="10" s="1"/>
  <c r="AA764" i="9"/>
  <c r="Z181" i="10" s="1"/>
  <c r="V61" i="9"/>
  <c r="U45" i="10" s="1"/>
  <c r="AB669" i="9"/>
  <c r="AA171" i="10" s="1"/>
  <c r="AL669" i="9"/>
  <c r="AK171" i="10" s="1"/>
  <c r="AM726" i="9"/>
  <c r="AL179" i="10" s="1"/>
  <c r="S726" i="9"/>
  <c r="R179" i="10" s="1"/>
  <c r="AJ764" i="9"/>
  <c r="AI181" i="10" s="1"/>
  <c r="AQ783" i="9"/>
  <c r="AP182" i="10" s="1"/>
  <c r="W783" i="9"/>
  <c r="V182" i="10" s="1"/>
  <c r="AK878" i="9"/>
  <c r="AJ187" i="10" s="1"/>
  <c r="V992" i="9"/>
  <c r="U200" i="10" s="1"/>
  <c r="V1068" i="9"/>
  <c r="U204" i="10" s="1"/>
  <c r="AD1277" i="9"/>
  <c r="AC222" i="10" s="1"/>
  <c r="AL631" i="9"/>
  <c r="AK169" i="10" s="1"/>
  <c r="AB631" i="9"/>
  <c r="AA169" i="10" s="1"/>
  <c r="AP821" i="9"/>
  <c r="AO184" i="10" s="1"/>
  <c r="V821" i="9"/>
  <c r="U184" i="10" s="1"/>
  <c r="AC840" i="9"/>
  <c r="AB185" i="10" s="1"/>
  <c r="AE973" i="9"/>
  <c r="AD199" i="10" s="1"/>
  <c r="V745" i="9"/>
  <c r="U180" i="10" s="1"/>
  <c r="AP802" i="9"/>
  <c r="AO183" i="10" s="1"/>
  <c r="V802" i="9"/>
  <c r="U183" i="10" s="1"/>
  <c r="AD365" i="9"/>
  <c r="AC158" i="10" s="1"/>
  <c r="AO1011" i="9"/>
  <c r="AN201" i="10" s="1"/>
  <c r="U1011" i="9"/>
  <c r="T201" i="10" s="1"/>
  <c r="AH1315" i="9"/>
  <c r="AG224" i="10" s="1"/>
  <c r="AP1334" i="9"/>
  <c r="AO225" i="10" s="1"/>
  <c r="AP137" i="9"/>
  <c r="AO64" i="10" s="1"/>
  <c r="V137" i="9"/>
  <c r="U64" i="10" s="1"/>
  <c r="U80" i="10" s="1"/>
  <c r="U26" i="10" s="1"/>
  <c r="AH194" i="9"/>
  <c r="AG82" i="10" s="1"/>
  <c r="AO289" i="9"/>
  <c r="AN102" i="10" s="1"/>
  <c r="U289" i="9"/>
  <c r="T102" i="10" s="1"/>
  <c r="AE574" i="9"/>
  <c r="AD167" i="10" s="1"/>
  <c r="AT916" i="9"/>
  <c r="AS196" i="10" s="1"/>
  <c r="Z916" i="9"/>
  <c r="Y196" i="10" s="1"/>
  <c r="AI1258" i="9"/>
  <c r="AH221" i="10" s="1"/>
  <c r="AQ61" i="9"/>
  <c r="AP45" i="10" s="1"/>
  <c r="W61" i="9"/>
  <c r="V45" i="10" s="1"/>
  <c r="AE498" i="9"/>
  <c r="AD164" i="10" s="1"/>
  <c r="AS536" i="9"/>
  <c r="AR166" i="10" s="1"/>
  <c r="AO650" i="9"/>
  <c r="AN170" i="10" s="1"/>
  <c r="U650" i="9"/>
  <c r="T170" i="10" s="1"/>
  <c r="AG688" i="9"/>
  <c r="AF177" i="10" s="1"/>
  <c r="AD726" i="9"/>
  <c r="AC179" i="10" s="1"/>
  <c r="AN726" i="9"/>
  <c r="AM179" i="10" s="1"/>
  <c r="AN1334" i="9"/>
  <c r="AM225" i="10" s="1"/>
  <c r="AT1296" i="9"/>
  <c r="AS223" i="10" s="1"/>
  <c r="Z1296" i="9"/>
  <c r="Y223" i="10" s="1"/>
  <c r="AT23" i="9"/>
  <c r="AS44" i="10" s="1"/>
  <c r="AJ365" i="9"/>
  <c r="AI158" i="10" s="1"/>
  <c r="AB1087" i="9"/>
  <c r="AA205" i="10" s="1"/>
  <c r="AS1296" i="9"/>
  <c r="AR223" i="10" s="1"/>
  <c r="AJ1011" i="9"/>
  <c r="AI201" i="10" s="1"/>
  <c r="AK859" i="9"/>
  <c r="AJ186" i="10" s="1"/>
  <c r="AH23" i="9"/>
  <c r="AG44" i="10" s="1"/>
  <c r="AR23" i="9"/>
  <c r="AQ44" i="10" s="1"/>
  <c r="X23" i="9"/>
  <c r="W44" i="10" s="1"/>
  <c r="AO536" i="9"/>
  <c r="AN166" i="10" s="1"/>
  <c r="U536" i="9"/>
  <c r="T166" i="10" s="1"/>
  <c r="AU897" i="9"/>
  <c r="AT188" i="10" s="1"/>
  <c r="AA897" i="9"/>
  <c r="Z188" i="10" s="1"/>
  <c r="AA859" i="9"/>
  <c r="Z186" i="10" s="1"/>
  <c r="W1011" i="9"/>
  <c r="V201" i="10" s="1"/>
  <c r="AM1068" i="9"/>
  <c r="AL204" i="10" s="1"/>
  <c r="S1068" i="9"/>
  <c r="R204" i="10" s="1"/>
  <c r="AI1087" i="9"/>
  <c r="AH205" i="10" s="1"/>
  <c r="AU1258" i="9"/>
  <c r="AT221" i="10" s="1"/>
  <c r="AA1258" i="9"/>
  <c r="Z221" i="10" s="1"/>
  <c r="AK365" i="9"/>
  <c r="AJ158" i="10" s="1"/>
  <c r="AT536" i="9"/>
  <c r="AS166" i="10" s="1"/>
  <c r="Z536" i="9"/>
  <c r="Y166" i="10" s="1"/>
  <c r="X593" i="9"/>
  <c r="W168" i="10" s="1"/>
  <c r="AU631" i="9"/>
  <c r="AT169" i="10" s="1"/>
  <c r="AP1011" i="9"/>
  <c r="AO201" i="10" s="1"/>
  <c r="V1011" i="9"/>
  <c r="U201" i="10" s="1"/>
  <c r="AS1087" i="9"/>
  <c r="AR205" i="10" s="1"/>
  <c r="Y1087" i="9"/>
  <c r="X205" i="10" s="1"/>
  <c r="X536" i="9"/>
  <c r="W166" i="10" s="1"/>
  <c r="V593" i="9"/>
  <c r="U168" i="10" s="1"/>
  <c r="AS631" i="9"/>
  <c r="AR169" i="10" s="1"/>
  <c r="AJ498" i="9"/>
  <c r="AI164" i="10" s="1"/>
  <c r="AQ536" i="9"/>
  <c r="AP166" i="10" s="1"/>
  <c r="W536" i="9"/>
  <c r="V166" i="10" s="1"/>
  <c r="AQ574" i="9"/>
  <c r="AP167" i="10" s="1"/>
  <c r="W574" i="9"/>
  <c r="V167" i="10" s="1"/>
  <c r="AO593" i="9"/>
  <c r="AN168" i="10" s="1"/>
  <c r="U593" i="9"/>
  <c r="T168" i="10" s="1"/>
  <c r="AH631" i="9"/>
  <c r="AG169" i="10" s="1"/>
  <c r="AQ650" i="9"/>
  <c r="AP170" i="10" s="1"/>
  <c r="W650" i="9"/>
  <c r="V170" i="10" s="1"/>
  <c r="AE707" i="9"/>
  <c r="AD178" i="10" s="1"/>
  <c r="AJ707" i="9"/>
  <c r="AI178" i="10" s="1"/>
  <c r="AQ840" i="9"/>
  <c r="AP185" i="10" s="1"/>
  <c r="W840" i="9"/>
  <c r="V185" i="10" s="1"/>
  <c r="AM1011" i="9"/>
  <c r="AL201" i="10" s="1"/>
  <c r="S1011" i="9"/>
  <c r="R201" i="10" s="1"/>
  <c r="V1087" i="9"/>
  <c r="U205" i="10" s="1"/>
  <c r="AJ1220" i="9"/>
  <c r="AI219" i="10" s="1"/>
  <c r="AT1220" i="9"/>
  <c r="AS219" i="10" s="1"/>
  <c r="Z1220" i="9"/>
  <c r="Y219" i="10" s="1"/>
  <c r="AR536" i="9"/>
  <c r="AQ166" i="10" s="1"/>
  <c r="AD574" i="9"/>
  <c r="AC167" i="10" s="1"/>
  <c r="AP593" i="9"/>
  <c r="AO168" i="10" s="1"/>
  <c r="Y631" i="9"/>
  <c r="X169" i="10" s="1"/>
  <c r="AT1068" i="9"/>
  <c r="AS204" i="10" s="1"/>
  <c r="Z1068" i="9"/>
  <c r="Y204" i="10" s="1"/>
  <c r="AD1296" i="9"/>
  <c r="AC223" i="10" s="1"/>
  <c r="AU23" i="9"/>
  <c r="AT44" i="10" s="1"/>
  <c r="AS137" i="9"/>
  <c r="AR64" i="10" s="1"/>
  <c r="Y137" i="9"/>
  <c r="X64" i="10" s="1"/>
  <c r="AJ460" i="9"/>
  <c r="AI163" i="10" s="1"/>
  <c r="AP536" i="9"/>
  <c r="AO166" i="10" s="1"/>
  <c r="V536" i="9"/>
  <c r="U166" i="10" s="1"/>
  <c r="AN593" i="9"/>
  <c r="AM168" i="10" s="1"/>
  <c r="T593" i="9"/>
  <c r="S168" i="10" s="1"/>
  <c r="AP650" i="9"/>
  <c r="AO170" i="10" s="1"/>
  <c r="V650" i="9"/>
  <c r="U170" i="10" s="1"/>
  <c r="AT688" i="9"/>
  <c r="AS177" i="10" s="1"/>
  <c r="Z688" i="9"/>
  <c r="Y177" i="10" s="1"/>
  <c r="AU783" i="9"/>
  <c r="AT182" i="10" s="1"/>
  <c r="AA783" i="9"/>
  <c r="Z182" i="10" s="1"/>
  <c r="AJ802" i="9"/>
  <c r="AI183" i="10" s="1"/>
  <c r="AD859" i="9"/>
  <c r="AC186" i="10" s="1"/>
  <c r="AL1011" i="9"/>
  <c r="AK201" i="10" s="1"/>
  <c r="U1087" i="9"/>
  <c r="T205" i="10" s="1"/>
  <c r="AR1277" i="9"/>
  <c r="AQ222" i="10" s="1"/>
  <c r="X1277" i="9"/>
  <c r="W222" i="10" s="1"/>
  <c r="AH1277" i="9"/>
  <c r="AG222" i="10" s="1"/>
  <c r="AA1372" i="9"/>
  <c r="Z227" i="10" s="1"/>
  <c r="U821" i="9"/>
  <c r="T184" i="10" s="1"/>
  <c r="W821" i="9"/>
  <c r="V184" i="10" s="1"/>
  <c r="Y821" i="9"/>
  <c r="X184" i="10" s="1"/>
  <c r="AD973" i="9"/>
  <c r="AC199" i="10" s="1"/>
  <c r="AN1277" i="9"/>
  <c r="AM222" i="10" s="1"/>
  <c r="AR1296" i="9"/>
  <c r="AQ223" i="10" s="1"/>
  <c r="AU1334" i="9"/>
  <c r="AT225" i="10" s="1"/>
  <c r="AD403" i="9"/>
  <c r="AC160" i="10" s="1"/>
  <c r="AB726" i="9"/>
  <c r="AA179" i="10" s="1"/>
  <c r="AI764" i="9"/>
  <c r="AH181" i="10" s="1"/>
  <c r="Y764" i="9"/>
  <c r="X181" i="10" s="1"/>
  <c r="AK840" i="9"/>
  <c r="AJ185" i="10" s="1"/>
  <c r="AI859" i="9"/>
  <c r="AH186" i="10" s="1"/>
  <c r="AH916" i="9"/>
  <c r="AG196" i="10" s="1"/>
  <c r="AC973" i="9"/>
  <c r="AB199" i="10" s="1"/>
  <c r="AJ1049" i="9"/>
  <c r="AI203" i="10" s="1"/>
  <c r="AS1125" i="9"/>
  <c r="AR207" i="10" s="1"/>
  <c r="AC1296" i="9"/>
  <c r="AB223" i="10" s="1"/>
  <c r="AT1334" i="9"/>
  <c r="AS225" i="10" s="1"/>
  <c r="AC289" i="9"/>
  <c r="AB102" i="10" s="1"/>
  <c r="AK726" i="9"/>
  <c r="AJ179" i="10" s="1"/>
  <c r="U783" i="9"/>
  <c r="T182" i="10" s="1"/>
  <c r="AD802" i="9"/>
  <c r="AC183" i="10" s="1"/>
  <c r="AF1011" i="9"/>
  <c r="AE201" i="10" s="1"/>
  <c r="X1125" i="9"/>
  <c r="W207" i="10" s="1"/>
  <c r="AQ1144" i="9"/>
  <c r="AP215" i="10" s="1"/>
  <c r="AG1144" i="9"/>
  <c r="AF215" i="10" s="1"/>
  <c r="AP1239" i="9"/>
  <c r="AO220" i="10" s="1"/>
  <c r="V1239" i="9"/>
  <c r="U220" i="10" s="1"/>
  <c r="AL1277" i="9"/>
  <c r="AK222" i="10" s="1"/>
  <c r="Y1334" i="9"/>
  <c r="X225" i="10" s="1"/>
  <c r="AM61" i="9"/>
  <c r="AL45" i="10" s="1"/>
  <c r="AB137" i="9"/>
  <c r="AA64" i="10" s="1"/>
  <c r="AN194" i="9"/>
  <c r="AM82" i="10" s="1"/>
  <c r="T194" i="9"/>
  <c r="S82" i="10" s="1"/>
  <c r="AD194" i="9"/>
  <c r="AC82" i="10" s="1"/>
  <c r="Z365" i="9"/>
  <c r="Y158" i="10" s="1"/>
  <c r="AH669" i="9"/>
  <c r="AG171" i="10" s="1"/>
  <c r="AM688" i="9"/>
  <c r="AL177" i="10" s="1"/>
  <c r="S688" i="9"/>
  <c r="R177" i="10" s="1"/>
  <c r="AT726" i="9"/>
  <c r="AS179" i="10" s="1"/>
  <c r="Z726" i="9"/>
  <c r="Y179" i="10" s="1"/>
  <c r="AG764" i="9"/>
  <c r="AF181" i="10" s="1"/>
  <c r="AL821" i="9"/>
  <c r="AK184" i="10" s="1"/>
  <c r="AG859" i="9"/>
  <c r="AF186" i="10" s="1"/>
  <c r="AU973" i="9"/>
  <c r="AT199" i="10" s="1"/>
  <c r="AA973" i="9"/>
  <c r="Z199" i="10" s="1"/>
  <c r="AN1030" i="9"/>
  <c r="AM202" i="10" s="1"/>
  <c r="T1030" i="9"/>
  <c r="S202" i="10" s="1"/>
  <c r="AR1049" i="9"/>
  <c r="AQ203" i="10" s="1"/>
  <c r="X1049" i="9"/>
  <c r="W203" i="10" s="1"/>
  <c r="AH1049" i="9"/>
  <c r="AG203" i="10" s="1"/>
  <c r="AQ1125" i="9"/>
  <c r="AP207" i="10" s="1"/>
  <c r="W1125" i="9"/>
  <c r="V207" i="10" s="1"/>
  <c r="AP1144" i="9"/>
  <c r="AO215" i="10" s="1"/>
  <c r="V1144" i="9"/>
  <c r="U215" i="10" s="1"/>
  <c r="AF1144" i="9"/>
  <c r="AE215" i="10" s="1"/>
  <c r="AO1239" i="9"/>
  <c r="AN220" i="10" s="1"/>
  <c r="U1239" i="9"/>
  <c r="T220" i="10" s="1"/>
  <c r="AK1277" i="9"/>
  <c r="AJ222" i="10" s="1"/>
  <c r="AO1296" i="9"/>
  <c r="AN223" i="10" s="1"/>
  <c r="U1296" i="9"/>
  <c r="T223" i="10" s="1"/>
  <c r="AI1353" i="9"/>
  <c r="AH226" i="10" s="1"/>
  <c r="AH1239" i="9"/>
  <c r="AG220" i="10" s="1"/>
  <c r="AL1258" i="9"/>
  <c r="AK221" i="10" s="1"/>
  <c r="T1277" i="9"/>
  <c r="S222" i="10" s="1"/>
  <c r="X1296" i="9"/>
  <c r="W223" i="10" s="1"/>
  <c r="AA1334" i="9"/>
  <c r="Z225" i="10" s="1"/>
  <c r="AI213" i="9"/>
  <c r="AH83" i="10" s="1"/>
  <c r="AB365" i="9"/>
  <c r="AA158" i="10" s="1"/>
  <c r="AS764" i="9"/>
  <c r="AR181" i="10" s="1"/>
  <c r="AI878" i="9"/>
  <c r="AH187" i="10" s="1"/>
  <c r="Y1125" i="9"/>
  <c r="X207" i="10" s="1"/>
  <c r="AH1144" i="9"/>
  <c r="AG215" i="10" s="1"/>
  <c r="Z1334" i="9"/>
  <c r="Y225" i="10" s="1"/>
  <c r="AH213" i="9"/>
  <c r="AG83" i="10" s="1"/>
  <c r="AA365" i="9"/>
  <c r="Z158" i="10" s="1"/>
  <c r="AU726" i="9"/>
  <c r="AT179" i="10" s="1"/>
  <c r="AA726" i="9"/>
  <c r="Z179" i="10" s="1"/>
  <c r="AO783" i="9"/>
  <c r="AN182" i="10" s="1"/>
  <c r="AM992" i="9"/>
  <c r="AL200" i="10" s="1"/>
  <c r="AL1068" i="9"/>
  <c r="AK204" i="10" s="1"/>
  <c r="AR1125" i="9"/>
  <c r="AQ207" i="10" s="1"/>
  <c r="W1144" i="9"/>
  <c r="V215" i="10" s="1"/>
  <c r="AS1334" i="9"/>
  <c r="AR225" i="10" s="1"/>
  <c r="AK118" i="9"/>
  <c r="AJ63" i="10" s="1"/>
  <c r="AA118" i="9"/>
  <c r="Z63" i="10" s="1"/>
  <c r="AM194" i="9"/>
  <c r="AL82" i="10" s="1"/>
  <c r="S194" i="9"/>
  <c r="R82" i="10" s="1"/>
  <c r="AF213" i="9"/>
  <c r="AE83" i="10" s="1"/>
  <c r="AP213" i="9"/>
  <c r="AO83" i="10" s="1"/>
  <c r="AO99" i="10" s="1"/>
  <c r="AO27" i="10" s="1"/>
  <c r="V213" i="9"/>
  <c r="U83" i="10" s="1"/>
  <c r="AB460" i="9"/>
  <c r="AA163" i="10" s="1"/>
  <c r="AJ517" i="9"/>
  <c r="AI165" i="10" s="1"/>
  <c r="AH536" i="9"/>
  <c r="AG166" i="10" s="1"/>
  <c r="AF593" i="9"/>
  <c r="AE168" i="10" s="1"/>
  <c r="AG669" i="9"/>
  <c r="AF171" i="10" s="1"/>
  <c r="AB688" i="9"/>
  <c r="AA177" i="10" s="1"/>
  <c r="AP707" i="9"/>
  <c r="AO178" i="10" s="1"/>
  <c r="V707" i="9"/>
  <c r="U178" i="10" s="1"/>
  <c r="AF764" i="9"/>
  <c r="AE181" i="10" s="1"/>
  <c r="AK821" i="9"/>
  <c r="AJ184" i="10" s="1"/>
  <c r="AF859" i="9"/>
  <c r="AE186" i="10" s="1"/>
  <c r="AN1011" i="9"/>
  <c r="AM201" i="10" s="1"/>
  <c r="T1011" i="9"/>
  <c r="S201" i="10" s="1"/>
  <c r="AG1049" i="9"/>
  <c r="AF203" i="10" s="1"/>
  <c r="AJ1068" i="9"/>
  <c r="AI204" i="10" s="1"/>
  <c r="AO1144" i="9"/>
  <c r="AN215" i="10" s="1"/>
  <c r="U1144" i="9"/>
  <c r="T215" i="10" s="1"/>
  <c r="AE1144" i="9"/>
  <c r="AD215" i="10" s="1"/>
  <c r="AH1258" i="9"/>
  <c r="AG221" i="10" s="1"/>
  <c r="AN1296" i="9"/>
  <c r="AM223" i="10" s="1"/>
  <c r="T1296" i="9"/>
  <c r="S223" i="10" s="1"/>
  <c r="AH1353" i="9"/>
  <c r="AG226" i="10" s="1"/>
  <c r="AL23" i="9"/>
  <c r="AK44" i="10" s="1"/>
  <c r="AJ137" i="9"/>
  <c r="AI64" i="10" s="1"/>
  <c r="AL194" i="9"/>
  <c r="AK82" i="10" s="1"/>
  <c r="AB194" i="9"/>
  <c r="AA82" i="10" s="1"/>
  <c r="AJ289" i="9"/>
  <c r="AI102" i="10" s="1"/>
  <c r="AI118" i="10" s="1"/>
  <c r="AI28" i="10" s="1"/>
  <c r="AH365" i="9"/>
  <c r="AG158" i="10" s="1"/>
  <c r="AI517" i="9"/>
  <c r="AH165" i="10" s="1"/>
  <c r="AS517" i="9"/>
  <c r="AR165" i="10" s="1"/>
  <c r="Y517" i="9"/>
  <c r="X165" i="10" s="1"/>
  <c r="AG536" i="9"/>
  <c r="AF166" i="10" s="1"/>
  <c r="AM574" i="9"/>
  <c r="AL167" i="10" s="1"/>
  <c r="X631" i="9"/>
  <c r="W169" i="10" s="1"/>
  <c r="AF669" i="9"/>
  <c r="AE171" i="10" s="1"/>
  <c r="AP669" i="9"/>
  <c r="AO171" i="10" s="1"/>
  <c r="V669" i="9"/>
  <c r="U171" i="10" s="1"/>
  <c r="AJ821" i="9"/>
  <c r="AI184" i="10" s="1"/>
  <c r="AO878" i="9"/>
  <c r="AN187" i="10" s="1"/>
  <c r="U878" i="9"/>
  <c r="T187" i="10" s="1"/>
  <c r="AE878" i="9"/>
  <c r="AD187" i="10" s="1"/>
  <c r="AD916" i="9"/>
  <c r="AC196" i="10" s="1"/>
  <c r="AP1049" i="9"/>
  <c r="AO203" i="10" s="1"/>
  <c r="AP1087" i="9"/>
  <c r="AO205" i="10" s="1"/>
  <c r="V1334" i="9"/>
  <c r="U225" i="10" s="1"/>
  <c r="AG1353" i="9"/>
  <c r="AF226" i="10" s="1"/>
  <c r="AF840" i="9"/>
  <c r="AE185" i="10" s="1"/>
  <c r="AN878" i="9"/>
  <c r="AM187" i="10" s="1"/>
  <c r="T878" i="9"/>
  <c r="S187" i="10" s="1"/>
  <c r="AD897" i="9"/>
  <c r="AC188" i="10" s="1"/>
  <c r="AC916" i="9"/>
  <c r="AB196" i="10" s="1"/>
  <c r="AI992" i="9"/>
  <c r="AH200" i="10" s="1"/>
  <c r="AS992" i="9"/>
  <c r="AR200" i="10" s="1"/>
  <c r="Y992" i="9"/>
  <c r="X200" i="10" s="1"/>
  <c r="AO1087" i="9"/>
  <c r="AN205" i="10" s="1"/>
  <c r="AL1296" i="9"/>
  <c r="AK223" i="10" s="1"/>
  <c r="U1334" i="9"/>
  <c r="T225" i="10" s="1"/>
  <c r="AF1353" i="9"/>
  <c r="AE226" i="10" s="1"/>
  <c r="AJ194" i="9"/>
  <c r="AI82" i="10" s="1"/>
  <c r="AM213" i="9"/>
  <c r="AL83" i="10" s="1"/>
  <c r="AR403" i="9"/>
  <c r="AQ160" i="10" s="1"/>
  <c r="AS460" i="9"/>
  <c r="AR163" i="10" s="1"/>
  <c r="Y460" i="9"/>
  <c r="X163" i="10" s="1"/>
  <c r="AG517" i="9"/>
  <c r="AF165" i="10" s="1"/>
  <c r="AK574" i="9"/>
  <c r="AJ167" i="10" s="1"/>
  <c r="AC593" i="9"/>
  <c r="AB168" i="10" s="1"/>
  <c r="AD669" i="9"/>
  <c r="AC171" i="10" s="1"/>
  <c r="AS688" i="9"/>
  <c r="AR177" i="10" s="1"/>
  <c r="Y688" i="9"/>
  <c r="X177" i="10" s="1"/>
  <c r="AC764" i="9"/>
  <c r="AB181" i="10" s="1"/>
  <c r="AJ783" i="9"/>
  <c r="AI182" i="10" s="1"/>
  <c r="AS802" i="9"/>
  <c r="AR183" i="10" s="1"/>
  <c r="Y802" i="9"/>
  <c r="X183" i="10" s="1"/>
  <c r="X821" i="9"/>
  <c r="W184" i="10" s="1"/>
  <c r="AM878" i="9"/>
  <c r="AL187" i="10" s="1"/>
  <c r="S878" i="9"/>
  <c r="R187" i="10" s="1"/>
  <c r="AB916" i="9"/>
  <c r="AA196" i="10" s="1"/>
  <c r="AL916" i="9"/>
  <c r="AK196" i="10" s="1"/>
  <c r="AQ973" i="9"/>
  <c r="AP199" i="10" s="1"/>
  <c r="W973" i="9"/>
  <c r="V199" i="10" s="1"/>
  <c r="AH992" i="9"/>
  <c r="AG200" i="10" s="1"/>
  <c r="AD1049" i="9"/>
  <c r="AC203" i="10" s="1"/>
  <c r="AD1087" i="9"/>
  <c r="AC205" i="10" s="1"/>
  <c r="AM1125" i="9"/>
  <c r="AL207" i="10" s="1"/>
  <c r="S1125" i="9"/>
  <c r="R207" i="10" s="1"/>
  <c r="AL1144" i="9"/>
  <c r="AK215" i="10" s="1"/>
  <c r="AB1144" i="9"/>
  <c r="AA215" i="10" s="1"/>
  <c r="AK1296" i="9"/>
  <c r="AJ223" i="10" s="1"/>
  <c r="W1296" i="9"/>
  <c r="V223" i="10" s="1"/>
  <c r="AK1315" i="9"/>
  <c r="AJ224" i="10" s="1"/>
  <c r="AE1353" i="9"/>
  <c r="AD226" i="10" s="1"/>
  <c r="U61" i="9"/>
  <c r="T45" i="10" s="1"/>
  <c r="AD118" i="9"/>
  <c r="AC63" i="10" s="1"/>
  <c r="AP574" i="9"/>
  <c r="AO167" i="10" s="1"/>
  <c r="V574" i="9"/>
  <c r="U167" i="10" s="1"/>
  <c r="AJ23" i="9"/>
  <c r="AI44" i="10" s="1"/>
  <c r="AS61" i="9"/>
  <c r="AR45" i="10" s="1"/>
  <c r="AT194" i="9"/>
  <c r="AS82" i="10" s="1"/>
  <c r="Z194" i="9"/>
  <c r="Y82" i="10" s="1"/>
  <c r="S213" i="9"/>
  <c r="R83" i="10" s="1"/>
  <c r="AR289" i="9"/>
  <c r="AQ102" i="10" s="1"/>
  <c r="AQ118" i="10" s="1"/>
  <c r="AQ28" i="10" s="1"/>
  <c r="X289" i="9"/>
  <c r="W102" i="10" s="1"/>
  <c r="X403" i="9"/>
  <c r="W160" i="10" s="1"/>
  <c r="AF517" i="9"/>
  <c r="AE165" i="10" s="1"/>
  <c r="AP517" i="9"/>
  <c r="AO165" i="10" s="1"/>
  <c r="V517" i="9"/>
  <c r="U165" i="10" s="1"/>
  <c r="AJ574" i="9"/>
  <c r="AI167" i="10" s="1"/>
  <c r="AB593" i="9"/>
  <c r="AA168" i="10" s="1"/>
  <c r="AH650" i="9"/>
  <c r="AG170" i="10" s="1"/>
  <c r="AG745" i="9"/>
  <c r="AF180" i="10" s="1"/>
  <c r="AI783" i="9"/>
  <c r="AH182" i="10" s="1"/>
  <c r="AR802" i="9"/>
  <c r="AQ183" i="10" s="1"/>
  <c r="X802" i="9"/>
  <c r="W183" i="10" s="1"/>
  <c r="AG821" i="9"/>
  <c r="AF184" i="10" s="1"/>
  <c r="AL878" i="9"/>
  <c r="AK187" i="10" s="1"/>
  <c r="AB897" i="9"/>
  <c r="AA188" i="10" s="1"/>
  <c r="AU916" i="9"/>
  <c r="AT196" i="10" s="1"/>
  <c r="AA916" i="9"/>
  <c r="Z196" i="10" s="1"/>
  <c r="AK916" i="9"/>
  <c r="AJ196" i="10" s="1"/>
  <c r="AG992" i="9"/>
  <c r="AF200" i="10" s="1"/>
  <c r="Y1030" i="9"/>
  <c r="X202" i="10" s="1"/>
  <c r="AM1049" i="9"/>
  <c r="AL203" i="10" s="1"/>
  <c r="S1049" i="9"/>
  <c r="R203" i="10" s="1"/>
  <c r="W1220" i="9"/>
  <c r="V219" i="10" s="1"/>
  <c r="AJ1315" i="9"/>
  <c r="AI224" i="10" s="1"/>
  <c r="AD1353" i="9"/>
  <c r="AC226" i="10" s="1"/>
  <c r="AS1372" i="9"/>
  <c r="AR227" i="10" s="1"/>
  <c r="Y1372" i="9"/>
  <c r="X227" i="10" s="1"/>
  <c r="AO1125" i="9"/>
  <c r="AN207" i="10" s="1"/>
  <c r="U1125" i="9"/>
  <c r="T207" i="10" s="1"/>
  <c r="AN1144" i="9"/>
  <c r="AM215" i="10" s="1"/>
  <c r="T1144" i="9"/>
  <c r="S215" i="10" s="1"/>
  <c r="AD1144" i="9"/>
  <c r="AC215" i="10" s="1"/>
  <c r="AI1220" i="9"/>
  <c r="AH219" i="10" s="1"/>
  <c r="AT1277" i="9"/>
  <c r="AS222" i="10" s="1"/>
  <c r="Z1277" i="9"/>
  <c r="Y222" i="10" s="1"/>
  <c r="AF1296" i="9"/>
  <c r="AE223" i="10" s="1"/>
  <c r="AG1315" i="9"/>
  <c r="AF224" i="10" s="1"/>
  <c r="AJ1334" i="9"/>
  <c r="AI225" i="10" s="1"/>
  <c r="AC1353" i="9"/>
  <c r="AB226" i="10" s="1"/>
  <c r="AR1372" i="9"/>
  <c r="AQ227" i="10" s="1"/>
  <c r="X1372" i="9"/>
  <c r="W227" i="10" s="1"/>
  <c r="Y23" i="9"/>
  <c r="X44" i="10" s="1"/>
  <c r="AR61" i="9"/>
  <c r="AQ45" i="10" s="1"/>
  <c r="X61" i="9"/>
  <c r="W45" i="10" s="1"/>
  <c r="AG137" i="9"/>
  <c r="AF64" i="10" s="1"/>
  <c r="AI194" i="9"/>
  <c r="AH82" i="10" s="1"/>
  <c r="AH99" i="10" s="1"/>
  <c r="AH27" i="10" s="1"/>
  <c r="AD213" i="9"/>
  <c r="AC83" i="10" s="1"/>
  <c r="AQ365" i="9"/>
  <c r="AP158" i="10" s="1"/>
  <c r="W365" i="9"/>
  <c r="V158" i="10" s="1"/>
  <c r="AG365" i="9"/>
  <c r="AF158" i="10" s="1"/>
  <c r="AS403" i="9"/>
  <c r="AR160" i="10" s="1"/>
  <c r="Y403" i="9"/>
  <c r="X160" i="10" s="1"/>
  <c r="AO517" i="9"/>
  <c r="AN165" i="10" s="1"/>
  <c r="U517" i="9"/>
  <c r="T165" i="10" s="1"/>
  <c r="AM536" i="9"/>
  <c r="AL166" i="10" s="1"/>
  <c r="S536" i="9"/>
  <c r="R166" i="10" s="1"/>
  <c r="AN650" i="9"/>
  <c r="AM170" i="10" s="1"/>
  <c r="T650" i="9"/>
  <c r="S170" i="10" s="1"/>
  <c r="AC669" i="9"/>
  <c r="AB171" i="10" s="1"/>
  <c r="AR688" i="9"/>
  <c r="AQ177" i="10" s="1"/>
  <c r="X688" i="9"/>
  <c r="W177" i="10" s="1"/>
  <c r="AB745" i="9"/>
  <c r="AA180" i="10" s="1"/>
  <c r="AR764" i="9"/>
  <c r="AQ181" i="10" s="1"/>
  <c r="X764" i="9"/>
  <c r="W181" i="10" s="1"/>
  <c r="AO802" i="9"/>
  <c r="AN183" i="10" s="1"/>
  <c r="U802" i="9"/>
  <c r="T183" i="10" s="1"/>
  <c r="AB840" i="9"/>
  <c r="AA185" i="10" s="1"/>
  <c r="AT897" i="9"/>
  <c r="AS188" i="10" s="1"/>
  <c r="Z897" i="9"/>
  <c r="Y188" i="10" s="1"/>
  <c r="AS916" i="9"/>
  <c r="AR196" i="10" s="1"/>
  <c r="Y916" i="9"/>
  <c r="X196" i="10" s="1"/>
  <c r="AI916" i="9"/>
  <c r="AH196" i="10" s="1"/>
  <c r="AB973" i="9"/>
  <c r="AA199" i="10" s="1"/>
  <c r="AL973" i="9"/>
  <c r="AK199" i="10" s="1"/>
  <c r="AK1011" i="9"/>
  <c r="AJ201" i="10" s="1"/>
  <c r="AJ1030" i="9"/>
  <c r="AI202" i="10" s="1"/>
  <c r="AR1087" i="9"/>
  <c r="AQ205" i="10" s="1"/>
  <c r="X1087" i="9"/>
  <c r="W205" i="10" s="1"/>
  <c r="AN1125" i="9"/>
  <c r="AM207" i="10" s="1"/>
  <c r="T1125" i="9"/>
  <c r="S207" i="10" s="1"/>
  <c r="AM1144" i="9"/>
  <c r="AL215" i="10" s="1"/>
  <c r="S1144" i="9"/>
  <c r="R215" i="10" s="1"/>
  <c r="AC1144" i="9"/>
  <c r="AB215" i="10" s="1"/>
  <c r="AH1220" i="9"/>
  <c r="AG219" i="10" s="1"/>
  <c r="AS1277" i="9"/>
  <c r="AR222" i="10" s="1"/>
  <c r="Y1277" i="9"/>
  <c r="X222" i="10" s="1"/>
  <c r="AE1296" i="9"/>
  <c r="AD223" i="10" s="1"/>
  <c r="AF1315" i="9"/>
  <c r="AE224" i="10" s="1"/>
  <c r="AB1353" i="9"/>
  <c r="AA226" i="10" s="1"/>
  <c r="AQ1372" i="9"/>
  <c r="AP227" i="10" s="1"/>
  <c r="W1372" i="9"/>
  <c r="V227" i="10" s="1"/>
  <c r="AP1372" i="9"/>
  <c r="AO227" i="10" s="1"/>
  <c r="AE137" i="9"/>
  <c r="AD64" i="10" s="1"/>
  <c r="AQ289" i="9"/>
  <c r="AP102" i="10" s="1"/>
  <c r="AP118" i="10" s="1"/>
  <c r="AP28" i="10" s="1"/>
  <c r="W289" i="9"/>
  <c r="V102" i="10" s="1"/>
  <c r="AE460" i="9"/>
  <c r="AD163" i="10" s="1"/>
  <c r="AM517" i="9"/>
  <c r="AL165" i="10" s="1"/>
  <c r="S517" i="9"/>
  <c r="R165" i="10" s="1"/>
  <c r="AK536" i="9"/>
  <c r="AJ166" i="10" s="1"/>
  <c r="AI593" i="9"/>
  <c r="AH168" i="10" s="1"/>
  <c r="AS593" i="9"/>
  <c r="AR168" i="10" s="1"/>
  <c r="Y593" i="9"/>
  <c r="X168" i="10" s="1"/>
  <c r="AK669" i="9"/>
  <c r="AJ171" i="10" s="1"/>
  <c r="AP688" i="9"/>
  <c r="AO177" i="10" s="1"/>
  <c r="V688" i="9"/>
  <c r="U177" i="10" s="1"/>
  <c r="AF688" i="9"/>
  <c r="AE177" i="10" s="1"/>
  <c r="AD707" i="9"/>
  <c r="AC178" i="10" s="1"/>
  <c r="AT745" i="9"/>
  <c r="AS180" i="10" s="1"/>
  <c r="Z745" i="9"/>
  <c r="Y180" i="10" s="1"/>
  <c r="AC802" i="9"/>
  <c r="AB183" i="10" s="1"/>
  <c r="AT840" i="9"/>
  <c r="AS185" i="10" s="1"/>
  <c r="Z840" i="9"/>
  <c r="Y185" i="10" s="1"/>
  <c r="Z859" i="9"/>
  <c r="Y186" i="10" s="1"/>
  <c r="AR897" i="9"/>
  <c r="AQ188" i="10" s="1"/>
  <c r="X897" i="9"/>
  <c r="W188" i="10" s="1"/>
  <c r="AQ916" i="9"/>
  <c r="AP196" i="10" s="1"/>
  <c r="W916" i="9"/>
  <c r="V196" i="10" s="1"/>
  <c r="AT973" i="9"/>
  <c r="AS199" i="10" s="1"/>
  <c r="Z973" i="9"/>
  <c r="Y199" i="10" s="1"/>
  <c r="AJ973" i="9"/>
  <c r="AI199" i="10" s="1"/>
  <c r="AI1011" i="9"/>
  <c r="AH201" i="10" s="1"/>
  <c r="AH1030" i="9"/>
  <c r="AG202" i="10" s="1"/>
  <c r="AR1030" i="9"/>
  <c r="AQ202" i="10" s="1"/>
  <c r="X1030" i="9"/>
  <c r="W202" i="10" s="1"/>
  <c r="AF1087" i="9"/>
  <c r="AE205" i="10" s="1"/>
  <c r="AK1144" i="9"/>
  <c r="AJ215" i="10" s="1"/>
  <c r="AO1258" i="9"/>
  <c r="AN221" i="10" s="1"/>
  <c r="U1258" i="9"/>
  <c r="T221" i="10" s="1"/>
  <c r="AQ1277" i="9"/>
  <c r="AP222" i="10" s="1"/>
  <c r="W1277" i="9"/>
  <c r="V222" i="10" s="1"/>
  <c r="AT1353" i="9"/>
  <c r="AS226" i="10" s="1"/>
  <c r="Z1353" i="9"/>
  <c r="Y226" i="10" s="1"/>
  <c r="AO1372" i="9"/>
  <c r="AN227" i="10" s="1"/>
  <c r="U1372" i="9"/>
  <c r="T227" i="10" s="1"/>
  <c r="AF23" i="9"/>
  <c r="AE44" i="10" s="1"/>
  <c r="AP23" i="9"/>
  <c r="AO44" i="10" s="1"/>
  <c r="V23" i="9"/>
  <c r="U44" i="10" s="1"/>
  <c r="AN137" i="9"/>
  <c r="AM64" i="10" s="1"/>
  <c r="T137" i="9"/>
  <c r="S64" i="10" s="1"/>
  <c r="AF194" i="9"/>
  <c r="AE82" i="10" s="1"/>
  <c r="AK213" i="9"/>
  <c r="AJ83" i="10" s="1"/>
  <c r="AN365" i="9"/>
  <c r="AM158" i="10" s="1"/>
  <c r="T365" i="9"/>
  <c r="S158" i="10" s="1"/>
  <c r="AM403" i="9"/>
  <c r="AL160" i="10" s="1"/>
  <c r="S403" i="9"/>
  <c r="R160" i="10" s="1"/>
  <c r="AL517" i="9"/>
  <c r="AK165" i="10" s="1"/>
  <c r="AJ536" i="9"/>
  <c r="AI166" i="10" s="1"/>
  <c r="AH593" i="9"/>
  <c r="AG168" i="10" s="1"/>
  <c r="AO688" i="9"/>
  <c r="AN177" i="10" s="1"/>
  <c r="U688" i="9"/>
  <c r="T177" i="10" s="1"/>
  <c r="AE688" i="9"/>
  <c r="AD177" i="10" s="1"/>
  <c r="AF726" i="9"/>
  <c r="AE179" i="10" s="1"/>
  <c r="AM783" i="9"/>
  <c r="AL182" i="10" s="1"/>
  <c r="S783" i="9"/>
  <c r="R182" i="10" s="1"/>
  <c r="AL802" i="9"/>
  <c r="AK183" i="10" s="1"/>
  <c r="AB802" i="9"/>
  <c r="AA183" i="10" s="1"/>
  <c r="AS840" i="9"/>
  <c r="AR185" i="10" s="1"/>
  <c r="AQ897" i="9"/>
  <c r="AP188" i="10" s="1"/>
  <c r="W897" i="9"/>
  <c r="V188" i="10" s="1"/>
  <c r="AF916" i="9"/>
  <c r="AE196" i="10" s="1"/>
  <c r="AS973" i="9"/>
  <c r="AR199" i="10" s="1"/>
  <c r="Y973" i="9"/>
  <c r="X199" i="10" s="1"/>
  <c r="AG1030" i="9"/>
  <c r="AF202" i="10" s="1"/>
  <c r="AR1068" i="9"/>
  <c r="AQ204" i="10" s="1"/>
  <c r="X1068" i="9"/>
  <c r="W204" i="10" s="1"/>
  <c r="AK1125" i="9"/>
  <c r="AJ207" i="10" s="1"/>
  <c r="AJ1144" i="9"/>
  <c r="AI215" i="10" s="1"/>
  <c r="AT1144" i="9"/>
  <c r="AS215" i="10" s="1"/>
  <c r="Z1144" i="9"/>
  <c r="Y215" i="10" s="1"/>
  <c r="AE1220" i="9"/>
  <c r="AD219" i="10" s="1"/>
  <c r="AN1258" i="9"/>
  <c r="AM221" i="10" s="1"/>
  <c r="T1258" i="9"/>
  <c r="S221" i="10" s="1"/>
  <c r="AD1258" i="9"/>
  <c r="AC221" i="10" s="1"/>
  <c r="AP1277" i="9"/>
  <c r="AO222" i="10" s="1"/>
  <c r="V1277" i="9"/>
  <c r="U222" i="10" s="1"/>
  <c r="AF1277" i="9"/>
  <c r="AE222" i="10" s="1"/>
  <c r="AS1353" i="9"/>
  <c r="AR226" i="10" s="1"/>
  <c r="Y1353" i="9"/>
  <c r="X226" i="10" s="1"/>
  <c r="AN1372" i="9"/>
  <c r="AM227" i="10" s="1"/>
  <c r="T1372" i="9"/>
  <c r="S227" i="10" s="1"/>
  <c r="AU1353" i="9"/>
  <c r="AT226" i="10" s="1"/>
  <c r="V1372" i="9"/>
  <c r="U227" i="10" s="1"/>
  <c r="AE23" i="9"/>
  <c r="AD44" i="10" s="1"/>
  <c r="AT118" i="10"/>
  <c r="AT28" i="10" s="1"/>
  <c r="AE289" i="9"/>
  <c r="AD102" i="10" s="1"/>
  <c r="AD118" i="10" s="1"/>
  <c r="AD28" i="10" s="1"/>
  <c r="AL403" i="9"/>
  <c r="AK160" i="10" s="1"/>
  <c r="AC460" i="9"/>
  <c r="AB163" i="10" s="1"/>
  <c r="AG593" i="9"/>
  <c r="AF168" i="10" s="1"/>
  <c r="AQ593" i="9"/>
  <c r="AP168" i="10" s="1"/>
  <c r="AI669" i="9"/>
  <c r="AH171" i="10" s="1"/>
  <c r="AI707" i="9"/>
  <c r="AH178" i="10" s="1"/>
  <c r="AK707" i="9"/>
  <c r="AJ178" i="10" s="1"/>
  <c r="AE726" i="9"/>
  <c r="AD179" i="10" s="1"/>
  <c r="AN764" i="9"/>
  <c r="AM181" i="10" s="1"/>
  <c r="T764" i="9"/>
  <c r="S181" i="10" s="1"/>
  <c r="AD764" i="9"/>
  <c r="AC181" i="10" s="1"/>
  <c r="AH764" i="9"/>
  <c r="AG181" i="10" s="1"/>
  <c r="AA802" i="9"/>
  <c r="Z183" i="10" s="1"/>
  <c r="T821" i="9"/>
  <c r="S184" i="10" s="1"/>
  <c r="AR840" i="9"/>
  <c r="AQ185" i="10" s="1"/>
  <c r="X840" i="9"/>
  <c r="W185" i="10" s="1"/>
  <c r="AP897" i="9"/>
  <c r="AO188" i="10" s="1"/>
  <c r="V897" i="9"/>
  <c r="U188" i="10" s="1"/>
  <c r="AR973" i="9"/>
  <c r="AQ199" i="10" s="1"/>
  <c r="X973" i="9"/>
  <c r="W199" i="10" s="1"/>
  <c r="AJ992" i="9"/>
  <c r="AI200" i="10" s="1"/>
  <c r="AG1011" i="9"/>
  <c r="AF201" i="10" s="1"/>
  <c r="AF1030" i="9"/>
  <c r="AE202" i="10" s="1"/>
  <c r="AN1087" i="9"/>
  <c r="AM205" i="10" s="1"/>
  <c r="T1087" i="9"/>
  <c r="S205" i="10" s="1"/>
  <c r="AJ1125" i="9"/>
  <c r="AI207" i="10" s="1"/>
  <c r="AI1144" i="9"/>
  <c r="AH215" i="10" s="1"/>
  <c r="AS1144" i="9"/>
  <c r="AR215" i="10" s="1"/>
  <c r="Y1144" i="9"/>
  <c r="X215" i="10" s="1"/>
  <c r="AD1220" i="9"/>
  <c r="AC219" i="10" s="1"/>
  <c r="AS1239" i="9"/>
  <c r="AR220" i="10" s="1"/>
  <c r="Y1239" i="9"/>
  <c r="X220" i="10" s="1"/>
  <c r="AM1258" i="9"/>
  <c r="AL221" i="10" s="1"/>
  <c r="S1258" i="9"/>
  <c r="R221" i="10" s="1"/>
  <c r="AE1277" i="9"/>
  <c r="AD222" i="10" s="1"/>
  <c r="AQ1296" i="9"/>
  <c r="AP223" i="10" s="1"/>
  <c r="AE1334" i="9"/>
  <c r="AD225" i="10" s="1"/>
  <c r="AM1372" i="9"/>
  <c r="AL227" i="10" s="1"/>
  <c r="S1372" i="9"/>
  <c r="R227" i="10" s="1"/>
  <c r="J1359" i="9"/>
  <c r="R1359" i="9" s="1"/>
  <c r="I880" i="9"/>
  <c r="J880" i="9" s="1"/>
  <c r="J655" i="9"/>
  <c r="R655" i="9" s="1"/>
  <c r="J125" i="9"/>
  <c r="R125" i="9" s="1"/>
  <c r="J203" i="9"/>
  <c r="R203" i="9" s="1"/>
  <c r="J276" i="9"/>
  <c r="R276" i="9" s="1"/>
  <c r="J40" i="9"/>
  <c r="R40" i="9" s="1"/>
  <c r="R354" i="9"/>
  <c r="J7" i="9"/>
  <c r="R7" i="9" s="1"/>
  <c r="J70" i="9"/>
  <c r="L70" i="9" s="1"/>
  <c r="X70" i="9" s="1"/>
  <c r="K70" i="9"/>
  <c r="J35" i="9"/>
  <c r="R35" i="9" s="1"/>
  <c r="J42" i="9"/>
  <c r="R42" i="9" s="1"/>
  <c r="J207" i="9"/>
  <c r="R207" i="9" s="1"/>
  <c r="J131" i="9"/>
  <c r="J282" i="9"/>
  <c r="R282" i="9" s="1"/>
  <c r="F468" i="9"/>
  <c r="L468" i="9" s="1"/>
  <c r="K468" i="9"/>
  <c r="L1336" i="9"/>
  <c r="J200" i="9"/>
  <c r="R200" i="9" s="1"/>
  <c r="J273" i="9"/>
  <c r="R273" i="9" s="1"/>
  <c r="J121" i="9"/>
  <c r="R121" i="9" s="1"/>
  <c r="J390" i="9"/>
  <c r="J702" i="9"/>
  <c r="R702" i="9" s="1"/>
  <c r="K1293" i="9"/>
  <c r="F1293" i="9"/>
  <c r="L1293" i="9" s="1"/>
  <c r="J469" i="9"/>
  <c r="R469" i="9" s="1"/>
  <c r="J1355" i="9"/>
  <c r="J1109" i="9"/>
  <c r="R1109" i="9" s="1"/>
  <c r="J652" i="9"/>
  <c r="J1323" i="9"/>
  <c r="R1323" i="9" s="1"/>
  <c r="J844" i="9"/>
  <c r="R844" i="9" s="1"/>
  <c r="J1074" i="9"/>
  <c r="R1074" i="9" s="1"/>
  <c r="J274" i="9"/>
  <c r="R274" i="9" s="1"/>
  <c r="J122" i="9"/>
  <c r="R122" i="9" s="1"/>
  <c r="J39" i="9"/>
  <c r="R39" i="9" s="1"/>
  <c r="J201" i="9"/>
  <c r="R201" i="9" s="1"/>
  <c r="H469" i="9"/>
  <c r="F482" i="9"/>
  <c r="F1250" i="9"/>
  <c r="L1250" i="9" s="1"/>
  <c r="F484" i="9"/>
  <c r="L484" i="9" s="1"/>
  <c r="J272" i="9"/>
  <c r="J29" i="9"/>
  <c r="R29" i="9" s="1"/>
  <c r="F811" i="9"/>
  <c r="L811" i="9" s="1"/>
  <c r="K811" i="9"/>
  <c r="F1322" i="9"/>
  <c r="L1322" i="9" s="1"/>
  <c r="K1291" i="9"/>
  <c r="F1291" i="9"/>
  <c r="L1291" i="9" s="1"/>
  <c r="F633" i="9"/>
  <c r="K633" i="9"/>
  <c r="J25" i="9"/>
  <c r="J197" i="9"/>
  <c r="R197" i="9" s="1"/>
  <c r="F158" i="9"/>
  <c r="F539" i="9"/>
  <c r="L539" i="9" s="1"/>
  <c r="J31" i="9"/>
  <c r="R31" i="9" s="1"/>
  <c r="F32" i="9"/>
  <c r="F603" i="9"/>
  <c r="L603" i="9" s="1"/>
  <c r="J130" i="9"/>
  <c r="J279" i="9"/>
  <c r="R279" i="9" s="1"/>
  <c r="J36" i="9"/>
  <c r="R36" i="9" s="1"/>
  <c r="K843" i="9"/>
  <c r="L843" i="9"/>
  <c r="F634" i="9"/>
  <c r="L634" i="9" s="1"/>
  <c r="K634" i="9"/>
  <c r="J196" i="9"/>
  <c r="J26" i="9"/>
  <c r="R26" i="9" s="1"/>
  <c r="F30" i="9"/>
  <c r="F771" i="9"/>
  <c r="L771" i="9" s="1"/>
  <c r="K771" i="9"/>
  <c r="J899" i="9"/>
  <c r="J1127" i="9"/>
  <c r="J673" i="9"/>
  <c r="R673" i="9" s="1"/>
  <c r="R353" i="9"/>
  <c r="J101" i="9"/>
  <c r="J253" i="9"/>
  <c r="J6" i="9"/>
  <c r="F524" i="9"/>
  <c r="L524" i="9" s="1"/>
  <c r="K524" i="9"/>
  <c r="R120" i="9"/>
  <c r="J1262" i="9"/>
  <c r="R1262" i="9" s="1"/>
  <c r="R503" i="9"/>
  <c r="J770" i="9"/>
  <c r="R770" i="9" s="1"/>
  <c r="J204" i="9"/>
  <c r="R204" i="9" s="1"/>
  <c r="J127" i="9"/>
  <c r="R127" i="9" s="1"/>
  <c r="J281" i="9"/>
  <c r="R281" i="9" s="1"/>
  <c r="J41" i="9"/>
  <c r="R41" i="9" s="1"/>
  <c r="F697" i="9"/>
  <c r="L697" i="9" s="1"/>
  <c r="K697" i="9"/>
  <c r="J144" i="9"/>
  <c r="L144" i="9" s="1"/>
  <c r="X144" i="9" s="1"/>
  <c r="J66" i="9"/>
  <c r="J67" i="9"/>
  <c r="L67" i="9" s="1"/>
  <c r="X67" i="9" s="1"/>
  <c r="F27" i="9"/>
  <c r="J33" i="9"/>
  <c r="R33" i="9" s="1"/>
  <c r="F84" i="9"/>
  <c r="F1080" i="9"/>
  <c r="L1080" i="9" s="1"/>
  <c r="F608" i="9"/>
  <c r="L608" i="9" s="1"/>
  <c r="F806" i="9"/>
  <c r="L806" i="9" s="1"/>
  <c r="F550" i="9"/>
  <c r="L550" i="9" s="1"/>
  <c r="J294" i="9"/>
  <c r="L294" i="9" s="1"/>
  <c r="X294" i="9" s="1"/>
  <c r="J206" i="9"/>
  <c r="R206" i="9" s="1"/>
  <c r="J37" i="9"/>
  <c r="R37" i="9" s="1"/>
  <c r="L1393" i="9"/>
  <c r="J63" i="9"/>
  <c r="L63" i="9" s="1"/>
  <c r="X63" i="9" s="1"/>
  <c r="J219" i="9"/>
  <c r="L219" i="9" s="1"/>
  <c r="X219" i="9" s="1"/>
  <c r="F1249" i="9"/>
  <c r="L1249" i="9" s="1"/>
  <c r="F748" i="9"/>
  <c r="L748" i="9" s="1"/>
  <c r="F483" i="9"/>
  <c r="L483" i="9" s="1"/>
  <c r="L1412" i="9"/>
  <c r="AB1412" i="9" s="1"/>
  <c r="F1429" i="9"/>
  <c r="F692" i="9"/>
  <c r="L692" i="9" s="1"/>
  <c r="F235" i="9"/>
  <c r="F310" i="9"/>
  <c r="F327" i="9" s="1"/>
  <c r="E104" i="10" s="1"/>
  <c r="F159" i="9"/>
  <c r="L159" i="9" s="1"/>
  <c r="F386" i="9"/>
  <c r="J68" i="9"/>
  <c r="L68" i="9" s="1"/>
  <c r="X68" i="9" s="1"/>
  <c r="J143" i="9"/>
  <c r="J38" i="9"/>
  <c r="R38" i="9" s="1"/>
  <c r="J275" i="9"/>
  <c r="R275" i="9" s="1"/>
  <c r="J123" i="9"/>
  <c r="J202" i="9"/>
  <c r="R202" i="9" s="1"/>
  <c r="F475" i="9"/>
  <c r="J637" i="9"/>
  <c r="J205" i="9"/>
  <c r="R205" i="9" s="1"/>
  <c r="J34" i="9"/>
  <c r="R34" i="9" s="1"/>
  <c r="J280" i="9"/>
  <c r="R280" i="9" s="1"/>
  <c r="R1337" i="9"/>
  <c r="R1353" i="9" s="1"/>
  <c r="Q226" i="10" s="1"/>
  <c r="J1353" i="9"/>
  <c r="I226" i="10" s="1"/>
  <c r="J1128" i="9"/>
  <c r="R1128" i="9" s="1"/>
  <c r="J900" i="9"/>
  <c r="R900" i="9" s="1"/>
  <c r="R355" i="9"/>
  <c r="J674" i="9"/>
  <c r="R674" i="9" s="1"/>
  <c r="J699" i="9"/>
  <c r="R699" i="9" s="1"/>
  <c r="R178" i="9"/>
  <c r="J132" i="9"/>
  <c r="F900" i="9"/>
  <c r="F674" i="9"/>
  <c r="F355" i="9"/>
  <c r="J998" i="9"/>
  <c r="R998" i="9" s="1"/>
  <c r="J635" i="9"/>
  <c r="R650" i="9" s="1"/>
  <c r="Q170" i="10" s="1"/>
  <c r="J124" i="9"/>
  <c r="R124" i="9" s="1"/>
  <c r="R1317" i="9"/>
  <c r="F35" i="9"/>
  <c r="F282" i="9"/>
  <c r="R502" i="9"/>
  <c r="F1255" i="9"/>
  <c r="J1357" i="9"/>
  <c r="R1357" i="9" s="1"/>
  <c r="F49" i="9"/>
  <c r="J881" i="9"/>
  <c r="R881" i="9" s="1"/>
  <c r="J1356" i="9"/>
  <c r="R1356" i="9" s="1"/>
  <c r="L346" i="9"/>
  <c r="D120" i="10"/>
  <c r="AO156" i="9"/>
  <c r="AN65" i="10" s="1"/>
  <c r="T156" i="9"/>
  <c r="S65" i="10" s="1"/>
  <c r="AK61" i="9"/>
  <c r="AJ45" i="10" s="1"/>
  <c r="AC23" i="9"/>
  <c r="AB44" i="10" s="1"/>
  <c r="AT61" i="9"/>
  <c r="AS45" i="10" s="1"/>
  <c r="Z61" i="9"/>
  <c r="Y45" i="10" s="1"/>
  <c r="AI61" i="9"/>
  <c r="AH45" i="10" s="1"/>
  <c r="AT137" i="9"/>
  <c r="AS64" i="10" s="1"/>
  <c r="Z137" i="9"/>
  <c r="Y64" i="10" s="1"/>
  <c r="AA118" i="10"/>
  <c r="AA28" i="10" s="1"/>
  <c r="F349" i="9"/>
  <c r="J1328" i="9"/>
  <c r="R1328" i="9" s="1"/>
  <c r="J1082" i="9"/>
  <c r="R1082" i="9" s="1"/>
  <c r="J613" i="9"/>
  <c r="R613" i="9" s="1"/>
  <c r="AS23" i="9"/>
  <c r="AR44" i="10" s="1"/>
  <c r="AP61" i="9"/>
  <c r="AO45" i="10" s="1"/>
  <c r="H1328" i="9"/>
  <c r="H1082" i="9"/>
  <c r="H613" i="9"/>
  <c r="AO61" i="9"/>
  <c r="AN45" i="10" s="1"/>
  <c r="AO137" i="9"/>
  <c r="AN64" i="10" s="1"/>
  <c r="U137" i="9"/>
  <c r="T64" i="10" s="1"/>
  <c r="AG156" i="9"/>
  <c r="AF65" i="10" s="1"/>
  <c r="AB213" i="9"/>
  <c r="AA83" i="10" s="1"/>
  <c r="AQ80" i="9"/>
  <c r="AP46" i="10" s="1"/>
  <c r="AI80" i="9"/>
  <c r="AH46" i="10" s="1"/>
  <c r="AD137" i="9"/>
  <c r="AC64" i="10" s="1"/>
  <c r="F1246" i="9"/>
  <c r="L1246" i="9" s="1"/>
  <c r="AO23" i="9"/>
  <c r="AN44" i="10" s="1"/>
  <c r="AN23" i="9"/>
  <c r="AM44" i="10" s="1"/>
  <c r="T23" i="9"/>
  <c r="S44" i="10" s="1"/>
  <c r="AN61" i="9"/>
  <c r="AM45" i="10" s="1"/>
  <c r="T61" i="9"/>
  <c r="S45" i="10" s="1"/>
  <c r="AM23" i="9"/>
  <c r="AL44" i="10" s="1"/>
  <c r="S23" i="9"/>
  <c r="R44" i="10" s="1"/>
  <c r="AJ61" i="9"/>
  <c r="AI45" i="10" s="1"/>
  <c r="F1254" i="9"/>
  <c r="F480" i="9"/>
  <c r="AK23" i="9"/>
  <c r="AJ44" i="10" s="1"/>
  <c r="AH61" i="9"/>
  <c r="AG45" i="10" s="1"/>
  <c r="S61" i="9"/>
  <c r="R45" i="10" s="1"/>
  <c r="AH137" i="9"/>
  <c r="AG64" i="10" s="1"/>
  <c r="AR137" i="9"/>
  <c r="AQ64" i="10" s="1"/>
  <c r="X137" i="9"/>
  <c r="W64" i="10" s="1"/>
  <c r="V80" i="9"/>
  <c r="U46" i="10" s="1"/>
  <c r="AM137" i="9"/>
  <c r="AL64" i="10" s="1"/>
  <c r="S137" i="9"/>
  <c r="R64" i="10" s="1"/>
  <c r="V232" i="9"/>
  <c r="U84" i="10" s="1"/>
  <c r="F85" i="10"/>
  <c r="G85" i="10" s="1"/>
  <c r="AT289" i="9"/>
  <c r="AS102" i="10" s="1"/>
  <c r="AS118" i="10" s="1"/>
  <c r="AS28" i="10" s="1"/>
  <c r="Z289" i="9"/>
  <c r="Y102" i="10" s="1"/>
  <c r="Y118" i="10" s="1"/>
  <c r="Y28" i="10" s="1"/>
  <c r="AT631" i="9"/>
  <c r="AS169" i="10" s="1"/>
  <c r="Z631" i="9"/>
  <c r="Y169" i="10" s="1"/>
  <c r="AL137" i="9"/>
  <c r="AK64" i="10" s="1"/>
  <c r="AK80" i="10" s="1"/>
  <c r="AK26" i="10" s="1"/>
  <c r="AS289" i="9"/>
  <c r="AR102" i="10" s="1"/>
  <c r="Y289" i="9"/>
  <c r="X102" i="10" s="1"/>
  <c r="G103" i="10"/>
  <c r="AP308" i="9"/>
  <c r="AO103" i="10" s="1"/>
  <c r="AT118" i="9"/>
  <c r="AS63" i="10" s="1"/>
  <c r="Z118" i="9"/>
  <c r="Y63" i="10" s="1"/>
  <c r="AB232" i="9"/>
  <c r="AA84" i="10" s="1"/>
  <c r="AG232" i="9"/>
  <c r="AF84" i="10" s="1"/>
  <c r="V118" i="10"/>
  <c r="V28" i="10" s="1"/>
  <c r="AH289" i="9"/>
  <c r="AG102" i="10" s="1"/>
  <c r="AG118" i="10" s="1"/>
  <c r="AG28" i="10" s="1"/>
  <c r="AI308" i="9"/>
  <c r="AH103" i="10" s="1"/>
  <c r="F308" i="9"/>
  <c r="E103" i="10" s="1"/>
  <c r="AR365" i="9"/>
  <c r="AQ158" i="10" s="1"/>
  <c r="AI365" i="9"/>
  <c r="AH158" i="10" s="1"/>
  <c r="AU232" i="9"/>
  <c r="AT84" i="10" s="1"/>
  <c r="AA232" i="9"/>
  <c r="Z84" i="10" s="1"/>
  <c r="U118" i="10"/>
  <c r="U28" i="10" s="1"/>
  <c r="AT365" i="9"/>
  <c r="AS158" i="10" s="1"/>
  <c r="AU80" i="9"/>
  <c r="AT46" i="10" s="1"/>
  <c r="AA80" i="9"/>
  <c r="Z46" i="10" s="1"/>
  <c r="AI137" i="9"/>
  <c r="AH64" i="10" s="1"/>
  <c r="AT232" i="9"/>
  <c r="AS84" i="10" s="1"/>
  <c r="Z232" i="9"/>
  <c r="Y84" i="10" s="1"/>
  <c r="AM232" i="9"/>
  <c r="AL84" i="10" s="1"/>
  <c r="AG308" i="9"/>
  <c r="AF103" i="10" s="1"/>
  <c r="AP365" i="9"/>
  <c r="AO158" i="10" s="1"/>
  <c r="V365" i="9"/>
  <c r="U158" i="10" s="1"/>
  <c r="AL61" i="9"/>
  <c r="AK45" i="10" s="1"/>
  <c r="AF308" i="9"/>
  <c r="AE103" i="10" s="1"/>
  <c r="AO365" i="9"/>
  <c r="AN158" i="10" s="1"/>
  <c r="U365" i="9"/>
  <c r="T158" i="10" s="1"/>
  <c r="AS80" i="9"/>
  <c r="AR46" i="10" s="1"/>
  <c r="Y80" i="9"/>
  <c r="X46" i="10" s="1"/>
  <c r="AK232" i="9"/>
  <c r="AJ84" i="10" s="1"/>
  <c r="R118" i="10"/>
  <c r="R28" i="10" s="1"/>
  <c r="AR99" i="9"/>
  <c r="AQ47" i="10" s="1"/>
  <c r="X99" i="9"/>
  <c r="W47" i="10" s="1"/>
  <c r="AN118" i="9"/>
  <c r="AM63" i="10" s="1"/>
  <c r="T118" i="9"/>
  <c r="S63" i="10" s="1"/>
  <c r="AU213" i="9"/>
  <c r="AT83" i="10" s="1"/>
  <c r="AA213" i="9"/>
  <c r="Z83" i="10" s="1"/>
  <c r="AL289" i="9"/>
  <c r="AK102" i="10" s="1"/>
  <c r="AL365" i="9"/>
  <c r="AK158" i="10" s="1"/>
  <c r="AH498" i="9"/>
  <c r="AG164" i="10" s="1"/>
  <c r="W593" i="9"/>
  <c r="V168" i="10" s="1"/>
  <c r="U80" i="9"/>
  <c r="T46" i="10" s="1"/>
  <c r="AE156" i="9"/>
  <c r="AD65" i="10" s="1"/>
  <c r="AJ156" i="9"/>
  <c r="AI65" i="10" s="1"/>
  <c r="AT213" i="9"/>
  <c r="AS83" i="10" s="1"/>
  <c r="Z213" i="9"/>
  <c r="Y83" i="10" s="1"/>
  <c r="AU251" i="9"/>
  <c r="AT85" i="10" s="1"/>
  <c r="AA251" i="9"/>
  <c r="Z85" i="10" s="1"/>
  <c r="AG498" i="9"/>
  <c r="AF164" i="10" s="1"/>
  <c r="AG61" i="9"/>
  <c r="AF45" i="10" s="1"/>
  <c r="AO80" i="9"/>
  <c r="AN46" i="10" s="1"/>
  <c r="T80" i="9"/>
  <c r="S46" i="10" s="1"/>
  <c r="AC137" i="9"/>
  <c r="AB64" i="10" s="1"/>
  <c r="AS213" i="9"/>
  <c r="AR83" i="10" s="1"/>
  <c r="Y213" i="9"/>
  <c r="X83" i="10" s="1"/>
  <c r="X99" i="10" s="1"/>
  <c r="X27" i="10" s="1"/>
  <c r="AA23" i="9"/>
  <c r="Z44" i="10" s="1"/>
  <c r="AF61" i="9"/>
  <c r="AE45" i="10" s="1"/>
  <c r="AN80" i="9"/>
  <c r="AM46" i="10" s="1"/>
  <c r="S80" i="9"/>
  <c r="R46" i="10" s="1"/>
  <c r="AO99" i="9"/>
  <c r="AN47" i="10" s="1"/>
  <c r="U99" i="9"/>
  <c r="T47" i="10" s="1"/>
  <c r="AR213" i="9"/>
  <c r="AQ83" i="10" s="1"/>
  <c r="X213" i="9"/>
  <c r="W83" i="10" s="1"/>
  <c r="AC403" i="9"/>
  <c r="AB160" i="10" s="1"/>
  <c r="AO498" i="9"/>
  <c r="AN164" i="10" s="1"/>
  <c r="U498" i="9"/>
  <c r="T164" i="10" s="1"/>
  <c r="Z23" i="9"/>
  <c r="Y44" i="10" s="1"/>
  <c r="AE61" i="9"/>
  <c r="AD45" i="10" s="1"/>
  <c r="AM80" i="9"/>
  <c r="AL46" i="10" s="1"/>
  <c r="R80" i="9"/>
  <c r="Q46" i="10" s="1"/>
  <c r="AB118" i="9"/>
  <c r="AA63" i="10" s="1"/>
  <c r="AU137" i="9"/>
  <c r="AT64" i="10" s="1"/>
  <c r="AA137" i="9"/>
  <c r="Z64" i="10" s="1"/>
  <c r="AQ213" i="9"/>
  <c r="AP83" i="10" s="1"/>
  <c r="W213" i="9"/>
  <c r="V83" i="10" s="1"/>
  <c r="AI289" i="9"/>
  <c r="AH102" i="10" s="1"/>
  <c r="AH118" i="10" s="1"/>
  <c r="AH28" i="10" s="1"/>
  <c r="AS365" i="9"/>
  <c r="AR158" i="10" s="1"/>
  <c r="Y365" i="9"/>
  <c r="X158" i="10" s="1"/>
  <c r="R842" i="9"/>
  <c r="AD61" i="9"/>
  <c r="AC45" i="10" s="1"/>
  <c r="AL80" i="9"/>
  <c r="AK46" i="10" s="1"/>
  <c r="AP80" i="9"/>
  <c r="AO46" i="10" s="1"/>
  <c r="AM99" i="9"/>
  <c r="AL47" i="10" s="1"/>
  <c r="R99" i="9"/>
  <c r="Q47" i="10" s="1"/>
  <c r="AF99" i="9"/>
  <c r="AE47" i="10" s="1"/>
  <c r="AI118" i="9"/>
  <c r="AH63" i="10" s="1"/>
  <c r="AU156" i="9"/>
  <c r="AT65" i="10" s="1"/>
  <c r="AA156" i="9"/>
  <c r="Z65" i="10" s="1"/>
  <c r="AG213" i="9"/>
  <c r="AF83" i="10" s="1"/>
  <c r="AJ118" i="10"/>
  <c r="AJ28" i="10" s="1"/>
  <c r="X365" i="9"/>
  <c r="W158" i="10" s="1"/>
  <c r="AJ669" i="9"/>
  <c r="AI171" i="10" s="1"/>
  <c r="AC61" i="9"/>
  <c r="AB45" i="10" s="1"/>
  <c r="AK80" i="9"/>
  <c r="AJ46" i="10" s="1"/>
  <c r="H80" i="9"/>
  <c r="AL99" i="9"/>
  <c r="AK47" i="10" s="1"/>
  <c r="AH118" i="9"/>
  <c r="AG63" i="10" s="1"/>
  <c r="G84" i="10"/>
  <c r="AF289" i="9"/>
  <c r="AE102" i="10" s="1"/>
  <c r="AP289" i="9"/>
  <c r="AO102" i="10" s="1"/>
  <c r="AO118" i="10" s="1"/>
  <c r="AO28" i="10" s="1"/>
  <c r="V289" i="9"/>
  <c r="U102" i="10" s="1"/>
  <c r="AF365" i="9"/>
  <c r="AE158" i="10" s="1"/>
  <c r="AM460" i="9"/>
  <c r="AL163" i="10" s="1"/>
  <c r="S460" i="9"/>
  <c r="R163" i="10" s="1"/>
  <c r="AO707" i="9"/>
  <c r="AN178" i="10" s="1"/>
  <c r="U707" i="9"/>
  <c r="T178" i="10" s="1"/>
  <c r="J1254" i="9"/>
  <c r="R1254" i="9" s="1"/>
  <c r="J480" i="9"/>
  <c r="R480" i="9" s="1"/>
  <c r="AB61" i="9"/>
  <c r="AA45" i="10" s="1"/>
  <c r="AJ80" i="9"/>
  <c r="AI46" i="10" s="1"/>
  <c r="AK99" i="9"/>
  <c r="AJ47" i="10" s="1"/>
  <c r="AG118" i="9"/>
  <c r="AF63" i="10" s="1"/>
  <c r="AS156" i="9"/>
  <c r="AR65" i="10" s="1"/>
  <c r="Y156" i="9"/>
  <c r="X65" i="10" s="1"/>
  <c r="AN213" i="9"/>
  <c r="AM83" i="10" s="1"/>
  <c r="T213" i="9"/>
  <c r="S83" i="10" s="1"/>
  <c r="U308" i="9"/>
  <c r="T103" i="10" s="1"/>
  <c r="AE365" i="9"/>
  <c r="AD158" i="10" s="1"/>
  <c r="AU498" i="9"/>
  <c r="AT164" i="10" s="1"/>
  <c r="AA498" i="9"/>
  <c r="Z164" i="10" s="1"/>
  <c r="H1254" i="9"/>
  <c r="H480" i="9"/>
  <c r="AU61" i="9"/>
  <c r="AT45" i="10" s="1"/>
  <c r="AA61" i="9"/>
  <c r="Z45" i="10" s="1"/>
  <c r="J99" i="9"/>
  <c r="AF118" i="9"/>
  <c r="AE63" i="10" s="1"/>
  <c r="AQ137" i="9"/>
  <c r="AP64" i="10" s="1"/>
  <c r="W137" i="9"/>
  <c r="V64" i="10" s="1"/>
  <c r="AR156" i="9"/>
  <c r="AQ65" i="10" s="1"/>
  <c r="W156" i="9"/>
  <c r="V65" i="10" s="1"/>
  <c r="H156" i="9"/>
  <c r="G65" i="10" s="1"/>
  <c r="AD289" i="9"/>
  <c r="AC102" i="10" s="1"/>
  <c r="AC118" i="10" s="1"/>
  <c r="AC28" i="10" s="1"/>
  <c r="AN289" i="9"/>
  <c r="AM102" i="10" s="1"/>
  <c r="AM118" i="10" s="1"/>
  <c r="AM28" i="10" s="1"/>
  <c r="T289" i="9"/>
  <c r="S102" i="10" s="1"/>
  <c r="AM308" i="9"/>
  <c r="AL103" i="10" s="1"/>
  <c r="AL118" i="10" s="1"/>
  <c r="AL28" i="10" s="1"/>
  <c r="X574" i="9"/>
  <c r="W167" i="10" s="1"/>
  <c r="AU80" i="10"/>
  <c r="AU26" i="10" s="1"/>
  <c r="AF498" i="9"/>
  <c r="AE164" i="10" s="1"/>
  <c r="AN574" i="9"/>
  <c r="AM167" i="10" s="1"/>
  <c r="T574" i="9"/>
  <c r="S167" i="10" s="1"/>
  <c r="AQ631" i="9"/>
  <c r="AP169" i="10" s="1"/>
  <c r="W631" i="9"/>
  <c r="V169" i="10" s="1"/>
  <c r="AN707" i="9"/>
  <c r="AM178" i="10" s="1"/>
  <c r="T707" i="9"/>
  <c r="S178" i="10" s="1"/>
  <c r="AN802" i="9"/>
  <c r="AM183" i="10" s="1"/>
  <c r="T802" i="9"/>
  <c r="S183" i="10" s="1"/>
  <c r="AC1049" i="9"/>
  <c r="AB203" i="10" s="1"/>
  <c r="R1393" i="9"/>
  <c r="L327" i="9"/>
  <c r="G104" i="10"/>
  <c r="AM365" i="9"/>
  <c r="AL158" i="10" s="1"/>
  <c r="S365" i="9"/>
  <c r="R158" i="10" s="1"/>
  <c r="AF403" i="9"/>
  <c r="AE160" i="10" s="1"/>
  <c r="AD498" i="9"/>
  <c r="AC164" i="10" s="1"/>
  <c r="AL574" i="9"/>
  <c r="AK167" i="10" s="1"/>
  <c r="AE593" i="9"/>
  <c r="AD168" i="10" s="1"/>
  <c r="AC498" i="9"/>
  <c r="AB164" i="10" s="1"/>
  <c r="AN631" i="9"/>
  <c r="AM169" i="10" s="1"/>
  <c r="T631" i="9"/>
  <c r="S169" i="10" s="1"/>
  <c r="AP631" i="9"/>
  <c r="AO169" i="10" s="1"/>
  <c r="V631" i="9"/>
  <c r="U169" i="10" s="1"/>
  <c r="AQ688" i="9"/>
  <c r="AP177" i="10" s="1"/>
  <c r="W688" i="9"/>
  <c r="V177" i="10" s="1"/>
  <c r="AP783" i="9"/>
  <c r="AO182" i="10" s="1"/>
  <c r="V783" i="9"/>
  <c r="U182" i="10" s="1"/>
  <c r="AB498" i="9"/>
  <c r="AA164" i="10" s="1"/>
  <c r="AO631" i="9"/>
  <c r="AN169" i="10" s="1"/>
  <c r="U631" i="9"/>
  <c r="T169" i="10" s="1"/>
  <c r="AB403" i="9"/>
  <c r="AA160" i="10" s="1"/>
  <c r="AT498" i="9"/>
  <c r="AS164" i="10" s="1"/>
  <c r="Z498" i="9"/>
  <c r="Y164" i="10" s="1"/>
  <c r="AH574" i="9"/>
  <c r="AG167" i="10" s="1"/>
  <c r="AU593" i="9"/>
  <c r="AT168" i="10" s="1"/>
  <c r="AA593" i="9"/>
  <c r="Z168" i="10" s="1"/>
  <c r="AK631" i="9"/>
  <c r="AJ169" i="10" s="1"/>
  <c r="AN688" i="9"/>
  <c r="AM177" i="10" s="1"/>
  <c r="T688" i="9"/>
  <c r="S177" i="10" s="1"/>
  <c r="AQ764" i="9"/>
  <c r="AP181" i="10" s="1"/>
  <c r="W764" i="9"/>
  <c r="V181" i="10" s="1"/>
  <c r="AH802" i="9"/>
  <c r="AG183" i="10" s="1"/>
  <c r="AU118" i="10"/>
  <c r="AU28" i="10" s="1"/>
  <c r="AU403" i="9"/>
  <c r="AT160" i="10" s="1"/>
  <c r="AA403" i="9"/>
  <c r="Z160" i="10" s="1"/>
  <c r="AS498" i="9"/>
  <c r="AR164" i="10" s="1"/>
  <c r="Y498" i="9"/>
  <c r="X164" i="10" s="1"/>
  <c r="AG574" i="9"/>
  <c r="AF167" i="10" s="1"/>
  <c r="AJ631" i="9"/>
  <c r="AI169" i="10" s="1"/>
  <c r="AT821" i="9"/>
  <c r="AS184" i="10" s="1"/>
  <c r="Z821" i="9"/>
  <c r="Y184" i="10" s="1"/>
  <c r="F232" i="9"/>
  <c r="AT403" i="9"/>
  <c r="AS160" i="10" s="1"/>
  <c r="Z403" i="9"/>
  <c r="Y160" i="10" s="1"/>
  <c r="AR498" i="9"/>
  <c r="AQ164" i="10" s="1"/>
  <c r="X498" i="9"/>
  <c r="W164" i="10" s="1"/>
  <c r="AD517" i="9"/>
  <c r="AC165" i="10" s="1"/>
  <c r="AI536" i="9"/>
  <c r="AH166" i="10" s="1"/>
  <c r="AF574" i="9"/>
  <c r="AE167" i="10" s="1"/>
  <c r="AL593" i="9"/>
  <c r="AK168" i="10" s="1"/>
  <c r="AI631" i="9"/>
  <c r="AH169" i="10" s="1"/>
  <c r="AF707" i="9"/>
  <c r="AE178" i="10" s="1"/>
  <c r="AK783" i="9"/>
  <c r="AJ182" i="10" s="1"/>
  <c r="AF802" i="9"/>
  <c r="AE183" i="10" s="1"/>
  <c r="T859" i="9"/>
  <c r="S186" i="10" s="1"/>
  <c r="AP498" i="9"/>
  <c r="AO164" i="10" s="1"/>
  <c r="V498" i="9"/>
  <c r="U164" i="10" s="1"/>
  <c r="AG631" i="9"/>
  <c r="AF169" i="10" s="1"/>
  <c r="AI840" i="9"/>
  <c r="AH185" i="10" s="1"/>
  <c r="AU840" i="9"/>
  <c r="AT185" i="10" s="1"/>
  <c r="AA840" i="9"/>
  <c r="Z185" i="10" s="1"/>
  <c r="AQ403" i="9"/>
  <c r="AP160" i="10" s="1"/>
  <c r="W403" i="9"/>
  <c r="V160" i="10" s="1"/>
  <c r="AU517" i="9"/>
  <c r="AT165" i="10" s="1"/>
  <c r="AA517" i="9"/>
  <c r="Z165" i="10" s="1"/>
  <c r="AF536" i="9"/>
  <c r="AE166" i="10" s="1"/>
  <c r="AC574" i="9"/>
  <c r="AB167" i="10" s="1"/>
  <c r="AF631" i="9"/>
  <c r="AE169" i="10" s="1"/>
  <c r="AF650" i="9"/>
  <c r="AE170" i="10" s="1"/>
  <c r="AS650" i="9"/>
  <c r="AR170" i="10" s="1"/>
  <c r="Y650" i="9"/>
  <c r="X170" i="10" s="1"/>
  <c r="AC707" i="9"/>
  <c r="AB178" i="10" s="1"/>
  <c r="AH783" i="9"/>
  <c r="AG182" i="10" s="1"/>
  <c r="AP403" i="9"/>
  <c r="AO160" i="10" s="1"/>
  <c r="V403" i="9"/>
  <c r="U160" i="10" s="1"/>
  <c r="AT517" i="9"/>
  <c r="AS165" i="10" s="1"/>
  <c r="Z517" i="9"/>
  <c r="Y165" i="10" s="1"/>
  <c r="AE536" i="9"/>
  <c r="AD166" i="10" s="1"/>
  <c r="AB574" i="9"/>
  <c r="AA167" i="10" s="1"/>
  <c r="AE631" i="9"/>
  <c r="AD169" i="10" s="1"/>
  <c r="AL650" i="9"/>
  <c r="AK170" i="10" s="1"/>
  <c r="AR650" i="9"/>
  <c r="AQ170" i="10" s="1"/>
  <c r="X650" i="9"/>
  <c r="W170" i="10" s="1"/>
  <c r="AB707" i="9"/>
  <c r="AA178" i="10" s="1"/>
  <c r="AS726" i="9"/>
  <c r="AR179" i="10" s="1"/>
  <c r="Y726" i="9"/>
  <c r="X179" i="10" s="1"/>
  <c r="AK764" i="9"/>
  <c r="AJ181" i="10" s="1"/>
  <c r="AG783" i="9"/>
  <c r="AF182" i="10" s="1"/>
  <c r="AO403" i="9"/>
  <c r="AN160" i="10" s="1"/>
  <c r="U403" i="9"/>
  <c r="T160" i="10" s="1"/>
  <c r="AD536" i="9"/>
  <c r="AC166" i="10" s="1"/>
  <c r="AU574" i="9"/>
  <c r="AT167" i="10" s="1"/>
  <c r="AA574" i="9"/>
  <c r="Z167" i="10" s="1"/>
  <c r="AO574" i="9"/>
  <c r="AN167" i="10" s="1"/>
  <c r="U574" i="9"/>
  <c r="T167" i="10" s="1"/>
  <c r="AD631" i="9"/>
  <c r="AC169" i="10" s="1"/>
  <c r="AK650" i="9"/>
  <c r="AJ170" i="10" s="1"/>
  <c r="AU707" i="9"/>
  <c r="AT178" i="10" s="1"/>
  <c r="AA707" i="9"/>
  <c r="Z178" i="10" s="1"/>
  <c r="AG707" i="9"/>
  <c r="AF178" i="10" s="1"/>
  <c r="AR726" i="9"/>
  <c r="AQ179" i="10" s="1"/>
  <c r="X726" i="9"/>
  <c r="W179" i="10" s="1"/>
  <c r="AK802" i="9"/>
  <c r="AJ183" i="10" s="1"/>
  <c r="AN403" i="9"/>
  <c r="AM160" i="10" s="1"/>
  <c r="T403" i="9"/>
  <c r="S160" i="10" s="1"/>
  <c r="AR460" i="9"/>
  <c r="AQ163" i="10" s="1"/>
  <c r="X460" i="9"/>
  <c r="W163" i="10" s="1"/>
  <c r="AL498" i="9"/>
  <c r="AK164" i="10" s="1"/>
  <c r="AT574" i="9"/>
  <c r="AS167" i="10" s="1"/>
  <c r="Z574" i="9"/>
  <c r="Y167" i="10" s="1"/>
  <c r="AJ650" i="9"/>
  <c r="AI170" i="10" s="1"/>
  <c r="AT707" i="9"/>
  <c r="AS178" i="10" s="1"/>
  <c r="Z707" i="9"/>
  <c r="Y178" i="10" s="1"/>
  <c r="AQ726" i="9"/>
  <c r="AP179" i="10" s="1"/>
  <c r="W726" i="9"/>
  <c r="V179" i="10" s="1"/>
  <c r="AT802" i="9"/>
  <c r="AS183" i="10" s="1"/>
  <c r="Z802" i="9"/>
  <c r="Y183" i="10" s="1"/>
  <c r="AU802" i="9"/>
  <c r="AT183" i="10" s="1"/>
  <c r="AU821" i="9"/>
  <c r="AT184" i="10" s="1"/>
  <c r="AA821" i="9"/>
  <c r="Z184" i="10" s="1"/>
  <c r="AQ460" i="9"/>
  <c r="AP163" i="10" s="1"/>
  <c r="W460" i="9"/>
  <c r="V163" i="10" s="1"/>
  <c r="AK498" i="9"/>
  <c r="AJ164" i="10" s="1"/>
  <c r="AB536" i="9"/>
  <c r="AA166" i="10" s="1"/>
  <c r="AS574" i="9"/>
  <c r="AR167" i="10" s="1"/>
  <c r="Y574" i="9"/>
  <c r="X167" i="10" s="1"/>
  <c r="AN669" i="9"/>
  <c r="AM171" i="10" s="1"/>
  <c r="T669" i="9"/>
  <c r="S171" i="10" s="1"/>
  <c r="AS707" i="9"/>
  <c r="AR178" i="10" s="1"/>
  <c r="Y707" i="9"/>
  <c r="X178" i="10" s="1"/>
  <c r="AS859" i="9"/>
  <c r="AR186" i="10" s="1"/>
  <c r="Y859" i="9"/>
  <c r="X186" i="10" s="1"/>
  <c r="AP460" i="9"/>
  <c r="AO163" i="10" s="1"/>
  <c r="V460" i="9"/>
  <c r="U163" i="10" s="1"/>
  <c r="AU536" i="9"/>
  <c r="AT166" i="10" s="1"/>
  <c r="AA536" i="9"/>
  <c r="Z166" i="10" s="1"/>
  <c r="AK593" i="9"/>
  <c r="AJ168" i="10" s="1"/>
  <c r="AD688" i="9"/>
  <c r="AC177" i="10" s="1"/>
  <c r="AR707" i="9"/>
  <c r="AQ178" i="10" s="1"/>
  <c r="X707" i="9"/>
  <c r="W178" i="10" s="1"/>
  <c r="AS821" i="9"/>
  <c r="AR184" i="10" s="1"/>
  <c r="AJ1087" i="9"/>
  <c r="AI205" i="10" s="1"/>
  <c r="AP1296" i="9"/>
  <c r="AO223" i="10" s="1"/>
  <c r="V1296" i="9"/>
  <c r="U223" i="10" s="1"/>
  <c r="L329" i="9"/>
  <c r="X329" i="9" s="1"/>
  <c r="X346" i="9" s="1"/>
  <c r="W120" i="10" s="1"/>
  <c r="W137" i="10" s="1"/>
  <c r="W29" i="10" s="1"/>
  <c r="AI498" i="9"/>
  <c r="AH164" i="10" s="1"/>
  <c r="AJ593" i="9"/>
  <c r="AI168" i="10" s="1"/>
  <c r="AM593" i="9"/>
  <c r="AL168" i="10" s="1"/>
  <c r="S593" i="9"/>
  <c r="R168" i="10" s="1"/>
  <c r="AQ707" i="9"/>
  <c r="AP178" i="10" s="1"/>
  <c r="W707" i="9"/>
  <c r="V178" i="10" s="1"/>
  <c r="AB783" i="9"/>
  <c r="AA182" i="10" s="1"/>
  <c r="AR821" i="9"/>
  <c r="AQ184" i="10" s="1"/>
  <c r="AQ1011" i="9"/>
  <c r="AP201" i="10" s="1"/>
  <c r="AQ802" i="9"/>
  <c r="AP183" i="10" s="1"/>
  <c r="W802" i="9"/>
  <c r="V183" i="10" s="1"/>
  <c r="AI821" i="9"/>
  <c r="AH184" i="10" s="1"/>
  <c r="AT1049" i="9"/>
  <c r="AS203" i="10" s="1"/>
  <c r="Z1049" i="9"/>
  <c r="Y203" i="10" s="1"/>
  <c r="AU1087" i="9"/>
  <c r="AT205" i="10" s="1"/>
  <c r="AA1087" i="9"/>
  <c r="Z205" i="10" s="1"/>
  <c r="AH821" i="9"/>
  <c r="AG184" i="10" s="1"/>
  <c r="AS1049" i="9"/>
  <c r="AR203" i="10" s="1"/>
  <c r="Y1049" i="9"/>
  <c r="X203" i="10" s="1"/>
  <c r="AT1087" i="9"/>
  <c r="AS205" i="10" s="1"/>
  <c r="Z1087" i="9"/>
  <c r="Y205" i="10" s="1"/>
  <c r="AK1258" i="9"/>
  <c r="AJ221" i="10" s="1"/>
  <c r="AF821" i="9"/>
  <c r="AE184" i="10" s="1"/>
  <c r="AH840" i="9"/>
  <c r="AG185" i="10" s="1"/>
  <c r="AJ1296" i="9"/>
  <c r="AI223" i="10" s="1"/>
  <c r="AM802" i="9"/>
  <c r="AL183" i="10" s="1"/>
  <c r="S802" i="9"/>
  <c r="R183" i="10" s="1"/>
  <c r="AE821" i="9"/>
  <c r="AD184" i="10" s="1"/>
  <c r="AG840" i="9"/>
  <c r="AF185" i="10" s="1"/>
  <c r="AE859" i="9"/>
  <c r="AD186" i="10" s="1"/>
  <c r="AH1011" i="9"/>
  <c r="AG201" i="10" s="1"/>
  <c r="AQ1087" i="9"/>
  <c r="AP205" i="10" s="1"/>
  <c r="W1087" i="9"/>
  <c r="V205" i="10" s="1"/>
  <c r="AI1296" i="9"/>
  <c r="AH223" i="10" s="1"/>
  <c r="AD821" i="9"/>
  <c r="AC184" i="10" s="1"/>
  <c r="AG1258" i="9"/>
  <c r="AF221" i="10" s="1"/>
  <c r="AD1410" i="9"/>
  <c r="AC7" i="10" s="1"/>
  <c r="AC821" i="9"/>
  <c r="AB184" i="10" s="1"/>
  <c r="AE840" i="9"/>
  <c r="AD185" i="10" s="1"/>
  <c r="AK897" i="9"/>
  <c r="AJ188" i="10" s="1"/>
  <c r="AN1049" i="9"/>
  <c r="AM203" i="10" s="1"/>
  <c r="T1049" i="9"/>
  <c r="S203" i="10" s="1"/>
  <c r="AI1239" i="9"/>
  <c r="AH220" i="10" s="1"/>
  <c r="AG1296" i="9"/>
  <c r="AF223" i="10" s="1"/>
  <c r="AB821" i="9"/>
  <c r="AA184" i="10" s="1"/>
  <c r="AD840" i="9"/>
  <c r="AC185" i="10" s="1"/>
  <c r="AE1011" i="9"/>
  <c r="AD201" i="10" s="1"/>
  <c r="AU194" i="10"/>
  <c r="AU140" i="10" s="1"/>
  <c r="AI802" i="9"/>
  <c r="AH183" i="10" s="1"/>
  <c r="AJ878" i="9"/>
  <c r="AI187" i="10" s="1"/>
  <c r="AD1011" i="9"/>
  <c r="AC201" i="10" s="1"/>
  <c r="AE1258" i="9"/>
  <c r="AD221" i="10" s="1"/>
  <c r="AC1011" i="9"/>
  <c r="AB201" i="10" s="1"/>
  <c r="AN1068" i="9"/>
  <c r="AM204" i="10" s="1"/>
  <c r="T1068" i="9"/>
  <c r="S204" i="10" s="1"/>
  <c r="AL1087" i="9"/>
  <c r="AK205" i="10" s="1"/>
  <c r="AC1087" i="9"/>
  <c r="AB205" i="10" s="1"/>
  <c r="AG802" i="9"/>
  <c r="AF183" i="10" s="1"/>
  <c r="AP916" i="9"/>
  <c r="AO196" i="10" s="1"/>
  <c r="V916" i="9"/>
  <c r="U196" i="10" s="1"/>
  <c r="AB1011" i="9"/>
  <c r="AA201" i="10" s="1"/>
  <c r="AK1087" i="9"/>
  <c r="AJ205" i="10" s="1"/>
  <c r="AM1296" i="9"/>
  <c r="AL223" i="10" s="1"/>
  <c r="S1296" i="9"/>
  <c r="R223" i="10" s="1"/>
  <c r="AU1011" i="9"/>
  <c r="AT201" i="10" s="1"/>
  <c r="AA1011" i="9"/>
  <c r="Z201" i="10" s="1"/>
  <c r="AI1049" i="9"/>
  <c r="AH203" i="10" s="1"/>
  <c r="AM1277" i="9"/>
  <c r="AL222" i="10" s="1"/>
  <c r="S1277" i="9"/>
  <c r="R222" i="10" s="1"/>
  <c r="AP1315" i="9"/>
  <c r="AO224" i="10" s="1"/>
  <c r="V1315" i="9"/>
  <c r="U224" i="10" s="1"/>
  <c r="AN916" i="9"/>
  <c r="AM196" i="10" s="1"/>
  <c r="T916" i="9"/>
  <c r="S196" i="10" s="1"/>
  <c r="AT1011" i="9"/>
  <c r="AS201" i="10" s="1"/>
  <c r="Z1011" i="9"/>
  <c r="Y201" i="10" s="1"/>
  <c r="AU1068" i="9"/>
  <c r="AT204" i="10" s="1"/>
  <c r="AA1068" i="9"/>
  <c r="Z204" i="10" s="1"/>
  <c r="AU1296" i="9"/>
  <c r="AT223" i="10" s="1"/>
  <c r="AA1296" i="9"/>
  <c r="Z223" i="10" s="1"/>
  <c r="AP859" i="9"/>
  <c r="AO186" i="10" s="1"/>
  <c r="V859" i="9"/>
  <c r="U186" i="10" s="1"/>
  <c r="AM916" i="9"/>
  <c r="AL196" i="10" s="1"/>
  <c r="S916" i="9"/>
  <c r="R196" i="10" s="1"/>
  <c r="AU992" i="9"/>
  <c r="AT200" i="10" s="1"/>
  <c r="AA992" i="9"/>
  <c r="Z200" i="10" s="1"/>
  <c r="AS1011" i="9"/>
  <c r="AR201" i="10" s="1"/>
  <c r="Y1011" i="9"/>
  <c r="X201" i="10" s="1"/>
  <c r="AH1068" i="9"/>
  <c r="AG204" i="10" s="1"/>
  <c r="AH1087" i="9"/>
  <c r="AG205" i="10" s="1"/>
  <c r="AG1220" i="9"/>
  <c r="AF219" i="10" s="1"/>
  <c r="AS1258" i="9"/>
  <c r="AR221" i="10" s="1"/>
  <c r="Y1258" i="9"/>
  <c r="X221" i="10" s="1"/>
  <c r="AB1296" i="9"/>
  <c r="AA223" i="10" s="1"/>
  <c r="AO859" i="9"/>
  <c r="AN186" i="10" s="1"/>
  <c r="U859" i="9"/>
  <c r="T186" i="10" s="1"/>
  <c r="AT992" i="9"/>
  <c r="AS200" i="10" s="1"/>
  <c r="Z992" i="9"/>
  <c r="Y200" i="10" s="1"/>
  <c r="AF1049" i="9"/>
  <c r="AE203" i="10" s="1"/>
  <c r="AG1087" i="9"/>
  <c r="AF205" i="10" s="1"/>
  <c r="AU232" i="10"/>
  <c r="AU142" i="10" s="1"/>
  <c r="AR1258" i="9"/>
  <c r="AQ221" i="10" s="1"/>
  <c r="X1258" i="9"/>
  <c r="W221" i="10" s="1"/>
  <c r="AE1030" i="9"/>
  <c r="AD202" i="10" s="1"/>
  <c r="AE1049" i="9"/>
  <c r="AD203" i="10" s="1"/>
  <c r="AF1068" i="9"/>
  <c r="AE204" i="10" s="1"/>
  <c r="AQ1258" i="9"/>
  <c r="AP221" i="10" s="1"/>
  <c r="W1258" i="9"/>
  <c r="V221" i="10" s="1"/>
  <c r="AM821" i="9"/>
  <c r="AL184" i="10" s="1"/>
  <c r="S821" i="9"/>
  <c r="R184" i="10" s="1"/>
  <c r="AM859" i="9"/>
  <c r="AL186" i="10" s="1"/>
  <c r="S859" i="9"/>
  <c r="R186" i="10" s="1"/>
  <c r="AD1030" i="9"/>
  <c r="AC202" i="10" s="1"/>
  <c r="AE1068" i="9"/>
  <c r="AD204" i="10" s="1"/>
  <c r="AE1087" i="9"/>
  <c r="AD205" i="10" s="1"/>
  <c r="AP1258" i="9"/>
  <c r="AO221" i="10" s="1"/>
  <c r="V1258" i="9"/>
  <c r="U221" i="10" s="1"/>
  <c r="AF1258" i="9"/>
  <c r="AE221" i="10" s="1"/>
  <c r="AO1315" i="9"/>
  <c r="AN224" i="10" s="1"/>
  <c r="U1315" i="9"/>
  <c r="T224" i="10" s="1"/>
  <c r="AQ1429" i="9"/>
  <c r="AP8" i="10" s="1"/>
  <c r="V1429" i="9"/>
  <c r="U8" i="10" s="1"/>
  <c r="AR1334" i="9"/>
  <c r="AQ225" i="10" s="1"/>
  <c r="X1334" i="9"/>
  <c r="W225" i="10" s="1"/>
  <c r="AQ1334" i="9"/>
  <c r="AP225" i="10" s="1"/>
  <c r="W1334" i="9"/>
  <c r="V225" i="10" s="1"/>
  <c r="AM1334" i="9"/>
  <c r="AL225" i="10" s="1"/>
  <c r="S1334" i="9"/>
  <c r="R225" i="10" s="1"/>
  <c r="AC1410" i="9"/>
  <c r="AB7" i="10" s="1"/>
  <c r="AK1429" i="9"/>
  <c r="AJ8" i="10" s="1"/>
  <c r="AL1334" i="9"/>
  <c r="AK225" i="10" s="1"/>
  <c r="AB1410" i="9"/>
  <c r="AA7" i="10" s="1"/>
  <c r="AU213" i="10"/>
  <c r="AU141" i="10" s="1"/>
  <c r="AJ1372" i="9"/>
  <c r="AI227" i="10" s="1"/>
  <c r="AE1315" i="9"/>
  <c r="AD224" i="10" s="1"/>
  <c r="AI1334" i="9"/>
  <c r="AH225" i="10" s="1"/>
  <c r="AD1315" i="9"/>
  <c r="AC224" i="10" s="1"/>
  <c r="AH1334" i="9"/>
  <c r="AG225" i="10" s="1"/>
  <c r="AT1372" i="9"/>
  <c r="AS227" i="10" s="1"/>
  <c r="Z1372" i="9"/>
  <c r="Y227" i="10" s="1"/>
  <c r="AC1315" i="9"/>
  <c r="AB224" i="10" s="1"/>
  <c r="AG1334" i="9"/>
  <c r="AF225" i="10" s="1"/>
  <c r="AE1429" i="9"/>
  <c r="AD8" i="10" s="1"/>
  <c r="AB1315" i="9"/>
  <c r="AA224" i="10" s="1"/>
  <c r="AF1334" i="9"/>
  <c r="AE225" i="10" s="1"/>
  <c r="AU1315" i="9"/>
  <c r="AT224" i="10" s="1"/>
  <c r="AA1315" i="9"/>
  <c r="Z224" i="10" s="1"/>
  <c r="AD1372" i="9"/>
  <c r="AC227" i="10" s="1"/>
  <c r="AT1315" i="9"/>
  <c r="AS224" i="10" s="1"/>
  <c r="Z1315" i="9"/>
  <c r="Y224" i="10" s="1"/>
  <c r="AD1334" i="9"/>
  <c r="AC225" i="10" s="1"/>
  <c r="AC1372" i="9"/>
  <c r="AB227" i="10" s="1"/>
  <c r="AN1410" i="9"/>
  <c r="AM7" i="10" s="1"/>
  <c r="T1410" i="9"/>
  <c r="S7" i="10" s="1"/>
  <c r="AS1315" i="9"/>
  <c r="AR224" i="10" s="1"/>
  <c r="Y1315" i="9"/>
  <c r="X224" i="10" s="1"/>
  <c r="AC1334" i="9"/>
  <c r="AB225" i="10" s="1"/>
  <c r="AB1372" i="9"/>
  <c r="AA227" i="10" s="1"/>
  <c r="AM1410" i="9"/>
  <c r="AL7" i="10" s="1"/>
  <c r="S1410" i="9"/>
  <c r="R7" i="10" s="1"/>
  <c r="AR1315" i="9"/>
  <c r="AQ224" i="10" s="1"/>
  <c r="X1315" i="9"/>
  <c r="W224" i="10" s="1"/>
  <c r="AB1334" i="9"/>
  <c r="AA225" i="10" s="1"/>
  <c r="L1415" i="9"/>
  <c r="AB1415" i="9" s="1"/>
  <c r="F1391" i="9"/>
  <c r="L1414" i="9"/>
  <c r="AB1414" i="9" s="1"/>
  <c r="J29" i="10"/>
  <c r="J104" i="10"/>
  <c r="AU42" i="10"/>
  <c r="AU5" i="10" s="1"/>
  <c r="K29" i="10"/>
  <c r="K1413" i="9"/>
  <c r="K1412" i="9"/>
  <c r="K1393" i="9"/>
  <c r="K1336" i="9"/>
  <c r="K1326" i="9"/>
  <c r="K1322" i="9"/>
  <c r="L1320" i="9"/>
  <c r="K1320" i="9"/>
  <c r="L1319" i="9"/>
  <c r="K1319" i="9"/>
  <c r="K1294" i="9"/>
  <c r="K1290" i="9"/>
  <c r="K1287" i="9"/>
  <c r="K1245" i="9"/>
  <c r="K1073" i="9"/>
  <c r="L1002" i="9"/>
  <c r="K1002" i="9"/>
  <c r="K813" i="9"/>
  <c r="K812" i="9"/>
  <c r="K806" i="9"/>
  <c r="K796" i="9"/>
  <c r="K793" i="9"/>
  <c r="K748" i="9"/>
  <c r="K692" i="9"/>
  <c r="K691" i="9"/>
  <c r="K608" i="9"/>
  <c r="K603" i="9"/>
  <c r="L556" i="9"/>
  <c r="K556" i="9"/>
  <c r="K539" i="9"/>
  <c r="K481" i="9"/>
  <c r="K474" i="9"/>
  <c r="K471" i="9"/>
  <c r="K389" i="9"/>
  <c r="K387" i="9"/>
  <c r="L310" i="9"/>
  <c r="T310" i="9"/>
  <c r="T327" i="9" s="1"/>
  <c r="S104" i="10" s="1"/>
  <c r="L235" i="9"/>
  <c r="T235" i="9"/>
  <c r="K235" i="9"/>
  <c r="L158" i="9"/>
  <c r="T158" i="9"/>
  <c r="K158" i="9"/>
  <c r="K144" i="9"/>
  <c r="L143" i="9"/>
  <c r="X143" i="9" s="1"/>
  <c r="K143" i="9"/>
  <c r="L84" i="9"/>
  <c r="T84" i="9"/>
  <c r="K84" i="9"/>
  <c r="K67" i="9"/>
  <c r="L66" i="9"/>
  <c r="X66" i="9" s="1"/>
  <c r="K66" i="9"/>
  <c r="J596" i="9"/>
  <c r="R596" i="9" s="1"/>
  <c r="J595" i="9"/>
  <c r="J597" i="9"/>
  <c r="R597" i="9" s="1"/>
  <c r="H597" i="9"/>
  <c r="H595" i="9"/>
  <c r="H1318" i="9"/>
  <c r="J1108" i="9"/>
  <c r="J605" i="9"/>
  <c r="R605" i="9" s="1"/>
  <c r="J769" i="9"/>
  <c r="R769" i="9" s="1"/>
  <c r="J768" i="9"/>
  <c r="R768" i="9" s="1"/>
  <c r="J1286" i="9"/>
  <c r="R1286" i="9" s="1"/>
  <c r="AF61" i="10" l="1"/>
  <c r="AF25" i="10" s="1"/>
  <c r="AP99" i="10"/>
  <c r="AP27" i="10" s="1"/>
  <c r="AR99" i="10"/>
  <c r="AR27" i="10" s="1"/>
  <c r="AK99" i="10"/>
  <c r="AK27" i="10" s="1"/>
  <c r="AF99" i="10"/>
  <c r="AF27" i="10" s="1"/>
  <c r="T99" i="10"/>
  <c r="T27" i="10" s="1"/>
  <c r="AJ80" i="10"/>
  <c r="AJ26" i="10" s="1"/>
  <c r="R213" i="10"/>
  <c r="R141" i="10" s="1"/>
  <c r="AO213" i="10"/>
  <c r="AO141" i="10" s="1"/>
  <c r="AQ213" i="10"/>
  <c r="AQ141" i="10" s="1"/>
  <c r="AE213" i="10"/>
  <c r="AE141" i="10" s="1"/>
  <c r="AK194" i="10"/>
  <c r="AK140" i="10" s="1"/>
  <c r="AN118" i="10"/>
  <c r="AN28" i="10" s="1"/>
  <c r="AB118" i="10"/>
  <c r="AB28" i="10" s="1"/>
  <c r="AK118" i="10"/>
  <c r="AK28" i="10" s="1"/>
  <c r="X118" i="10"/>
  <c r="X28" i="10" s="1"/>
  <c r="T118" i="10"/>
  <c r="T28" i="10" s="1"/>
  <c r="Z99" i="10"/>
  <c r="Z27" i="10" s="1"/>
  <c r="AE99" i="10"/>
  <c r="AE27" i="10" s="1"/>
  <c r="AQ99" i="10"/>
  <c r="AQ27" i="10" s="1"/>
  <c r="AB99" i="10"/>
  <c r="AB27" i="10" s="1"/>
  <c r="V99" i="10"/>
  <c r="V27" i="10" s="1"/>
  <c r="AJ99" i="10"/>
  <c r="AJ27" i="10" s="1"/>
  <c r="AN99" i="10"/>
  <c r="AN27" i="10" s="1"/>
  <c r="AS99" i="10"/>
  <c r="AS27" i="10" s="1"/>
  <c r="V80" i="10"/>
  <c r="V26" i="10" s="1"/>
  <c r="V42" i="10" s="1"/>
  <c r="V5" i="10" s="1"/>
  <c r="AS80" i="10"/>
  <c r="AS26" i="10" s="1"/>
  <c r="Y80" i="10"/>
  <c r="Y26" i="10" s="1"/>
  <c r="AB80" i="10"/>
  <c r="AB26" i="10" s="1"/>
  <c r="T80" i="10"/>
  <c r="T26" i="10" s="1"/>
  <c r="AA61" i="10"/>
  <c r="AA25" i="10" s="1"/>
  <c r="V61" i="10"/>
  <c r="V25" i="10" s="1"/>
  <c r="AP61" i="10"/>
  <c r="AP25" i="10" s="1"/>
  <c r="AS61" i="10"/>
  <c r="AS25" i="10" s="1"/>
  <c r="AS42" i="10" s="1"/>
  <c r="AS5" i="10" s="1"/>
  <c r="X61" i="10"/>
  <c r="X25" i="10" s="1"/>
  <c r="AE61" i="10"/>
  <c r="AE25" i="10" s="1"/>
  <c r="K104" i="10"/>
  <c r="AO80" i="10"/>
  <c r="AO26" i="10" s="1"/>
  <c r="R80" i="10"/>
  <c r="R26" i="10" s="1"/>
  <c r="W213" i="10"/>
  <c r="W141" i="10" s="1"/>
  <c r="AA99" i="10"/>
  <c r="AA27" i="10" s="1"/>
  <c r="AC61" i="10"/>
  <c r="AC25" i="10" s="1"/>
  <c r="AL80" i="10"/>
  <c r="AL26" i="10" s="1"/>
  <c r="AC80" i="10"/>
  <c r="AC26" i="10" s="1"/>
  <c r="AD99" i="10"/>
  <c r="AD27" i="10" s="1"/>
  <c r="W232" i="10"/>
  <c r="W142" i="10" s="1"/>
  <c r="K159" i="9"/>
  <c r="T159" i="9"/>
  <c r="AH61" i="10"/>
  <c r="AH25" i="10" s="1"/>
  <c r="AM175" i="10"/>
  <c r="AM139" i="10" s="1"/>
  <c r="S118" i="10"/>
  <c r="S28" i="10" s="1"/>
  <c r="AQ80" i="10"/>
  <c r="AQ26" i="10" s="1"/>
  <c r="AM99" i="10"/>
  <c r="AM27" i="10" s="1"/>
  <c r="K63" i="9"/>
  <c r="K219" i="9"/>
  <c r="AK213" i="10"/>
  <c r="AK141" i="10" s="1"/>
  <c r="AM232" i="10"/>
  <c r="AM142" i="10" s="1"/>
  <c r="U99" i="10"/>
  <c r="U27" i="10" s="1"/>
  <c r="AF118" i="10"/>
  <c r="AF28" i="10" s="1"/>
  <c r="T213" i="10"/>
  <c r="T141" i="10" s="1"/>
  <c r="Y99" i="10"/>
  <c r="Y27" i="10" s="1"/>
  <c r="AR80" i="10"/>
  <c r="AR26" i="10" s="1"/>
  <c r="AJ61" i="10"/>
  <c r="AJ25" i="10" s="1"/>
  <c r="AN80" i="10"/>
  <c r="AN26" i="10" s="1"/>
  <c r="U61" i="10"/>
  <c r="U25" i="10" s="1"/>
  <c r="K68" i="9"/>
  <c r="K294" i="9"/>
  <c r="AA80" i="10"/>
  <c r="AA26" i="10" s="1"/>
  <c r="X80" i="10"/>
  <c r="X26" i="10" s="1"/>
  <c r="X42" i="10" s="1"/>
  <c r="X5" i="10" s="1"/>
  <c r="AT80" i="10"/>
  <c r="AT26" i="10" s="1"/>
  <c r="K310" i="9"/>
  <c r="AI61" i="10"/>
  <c r="AI25" i="10" s="1"/>
  <c r="AI99" i="10"/>
  <c r="AI27" i="10" s="1"/>
  <c r="AE80" i="10"/>
  <c r="AE26" i="10" s="1"/>
  <c r="AR118" i="10"/>
  <c r="AR28" i="10" s="1"/>
  <c r="K386" i="9"/>
  <c r="AP80" i="10"/>
  <c r="AP26" i="10" s="1"/>
  <c r="AP42" i="10" s="1"/>
  <c r="AP5" i="10" s="1"/>
  <c r="AL194" i="10"/>
  <c r="AL140" i="10" s="1"/>
  <c r="AD61" i="10"/>
  <c r="AD25" i="10" s="1"/>
  <c r="Z232" i="10"/>
  <c r="Z142" i="10" s="1"/>
  <c r="AG232" i="10"/>
  <c r="AG142" i="10" s="1"/>
  <c r="AF213" i="10"/>
  <c r="AF141" i="10" s="1"/>
  <c r="AT61" i="10"/>
  <c r="AT25" i="10" s="1"/>
  <c r="AG213" i="10"/>
  <c r="AG141" i="10" s="1"/>
  <c r="L480" i="9"/>
  <c r="AB175" i="10"/>
  <c r="AB139" i="10" s="1"/>
  <c r="AO232" i="10"/>
  <c r="AO142" i="10" s="1"/>
  <c r="AG194" i="10"/>
  <c r="AG140" i="10" s="1"/>
  <c r="AI213" i="10"/>
  <c r="AI141" i="10" s="1"/>
  <c r="AD80" i="10"/>
  <c r="AD26" i="10" s="1"/>
  <c r="AT213" i="10"/>
  <c r="AT141" i="10" s="1"/>
  <c r="R99" i="10"/>
  <c r="R27" i="10" s="1"/>
  <c r="AB213" i="10"/>
  <c r="AB141" i="10" s="1"/>
  <c r="Z194" i="10"/>
  <c r="Z140" i="10" s="1"/>
  <c r="AG80" i="10"/>
  <c r="AG26" i="10" s="1"/>
  <c r="AJ194" i="10"/>
  <c r="AJ140" i="10" s="1"/>
  <c r="S232" i="10"/>
  <c r="S142" i="10" s="1"/>
  <c r="AG61" i="10"/>
  <c r="AG25" i="10" s="1"/>
  <c r="AK61" i="10"/>
  <c r="AK25" i="10" s="1"/>
  <c r="AK42" i="10" s="1"/>
  <c r="AK5" i="10" s="1"/>
  <c r="X213" i="10"/>
  <c r="X141" i="10" s="1"/>
  <c r="AF80" i="10"/>
  <c r="AF26" i="10" s="1"/>
  <c r="AD194" i="10"/>
  <c r="AD140" i="10" s="1"/>
  <c r="AP232" i="10"/>
  <c r="AP142" i="10" s="1"/>
  <c r="Z213" i="10"/>
  <c r="Z141" i="10" s="1"/>
  <c r="AP213" i="10"/>
  <c r="AP141" i="10" s="1"/>
  <c r="Z80" i="10"/>
  <c r="Z26" i="10" s="1"/>
  <c r="T232" i="10"/>
  <c r="T142" i="10" s="1"/>
  <c r="AP175" i="10"/>
  <c r="AP139" i="10" s="1"/>
  <c r="AN213" i="10"/>
  <c r="AN141" i="10" s="1"/>
  <c r="AG99" i="10"/>
  <c r="AG27" i="10" s="1"/>
  <c r="AK232" i="10"/>
  <c r="AK142" i="10" s="1"/>
  <c r="K1249" i="9"/>
  <c r="AI194" i="10"/>
  <c r="AI140" i="10" s="1"/>
  <c r="K483" i="9"/>
  <c r="K1250" i="9"/>
  <c r="K1254" i="9"/>
  <c r="K550" i="9"/>
  <c r="AD213" i="10"/>
  <c r="AD141" i="10" s="1"/>
  <c r="AM80" i="10"/>
  <c r="AM26" i="10" s="1"/>
  <c r="AL99" i="10"/>
  <c r="AL27" i="10" s="1"/>
  <c r="AC99" i="10"/>
  <c r="AC27" i="10" s="1"/>
  <c r="Y213" i="10"/>
  <c r="Y141" i="10" s="1"/>
  <c r="AT232" i="10"/>
  <c r="AT142" i="10" s="1"/>
  <c r="AR61" i="10"/>
  <c r="AR25" i="10" s="1"/>
  <c r="AS213" i="10"/>
  <c r="AS141" i="10" s="1"/>
  <c r="AI175" i="10"/>
  <c r="AI139" i="10" s="1"/>
  <c r="Y232" i="10"/>
  <c r="Y142" i="10" s="1"/>
  <c r="X194" i="10"/>
  <c r="X140" i="10" s="1"/>
  <c r="AB194" i="10"/>
  <c r="AB140" i="10" s="1"/>
  <c r="AE194" i="10"/>
  <c r="AE140" i="10" s="1"/>
  <c r="AA232" i="10"/>
  <c r="AA142" i="10" s="1"/>
  <c r="S213" i="10"/>
  <c r="S141" i="10" s="1"/>
  <c r="AF194" i="10"/>
  <c r="AF140" i="10" s="1"/>
  <c r="AQ61" i="10"/>
  <c r="AQ25" i="10" s="1"/>
  <c r="T194" i="10"/>
  <c r="T140" i="10" s="1"/>
  <c r="AE232" i="10"/>
  <c r="AE142" i="10" s="1"/>
  <c r="V232" i="10"/>
  <c r="V142" i="10" s="1"/>
  <c r="AR232" i="10"/>
  <c r="AR142" i="10" s="1"/>
  <c r="AD232" i="10"/>
  <c r="AD142" i="10" s="1"/>
  <c r="V175" i="10"/>
  <c r="V139" i="10" s="1"/>
  <c r="AN194" i="10"/>
  <c r="AN140" i="10" s="1"/>
  <c r="AF232" i="10"/>
  <c r="AF142" i="10" s="1"/>
  <c r="AF175" i="10"/>
  <c r="AF139" i="10" s="1"/>
  <c r="X232" i="10"/>
  <c r="X142" i="10" s="1"/>
  <c r="S194" i="10"/>
  <c r="S140" i="10" s="1"/>
  <c r="S175" i="10"/>
  <c r="S139" i="10" s="1"/>
  <c r="AH232" i="10"/>
  <c r="AH142" i="10" s="1"/>
  <c r="K480" i="9"/>
  <c r="AB232" i="10"/>
  <c r="AB142" i="10" s="1"/>
  <c r="AH213" i="10"/>
  <c r="AH141" i="10" s="1"/>
  <c r="V213" i="10"/>
  <c r="V141" i="10" s="1"/>
  <c r="Y175" i="10"/>
  <c r="Y139" i="10" s="1"/>
  <c r="L1254" i="9"/>
  <c r="AO61" i="10"/>
  <c r="AO25" i="10" s="1"/>
  <c r="AJ232" i="10"/>
  <c r="AJ142" i="10" s="1"/>
  <c r="AR213" i="10"/>
  <c r="AR141" i="10" s="1"/>
  <c r="AH194" i="10"/>
  <c r="AH140" i="10" s="1"/>
  <c r="W194" i="10"/>
  <c r="W140" i="10" s="1"/>
  <c r="AS175" i="10"/>
  <c r="AS139" i="10" s="1"/>
  <c r="AI232" i="10"/>
  <c r="AI142" i="10" s="1"/>
  <c r="AS232" i="10"/>
  <c r="AS142" i="10" s="1"/>
  <c r="AN232" i="10"/>
  <c r="AN142" i="10" s="1"/>
  <c r="J650" i="9"/>
  <c r="I170" i="10" s="1"/>
  <c r="AI80" i="10"/>
  <c r="AI26" i="10" s="1"/>
  <c r="U213" i="10"/>
  <c r="U141" i="10" s="1"/>
  <c r="AR194" i="10"/>
  <c r="AR140" i="10" s="1"/>
  <c r="K484" i="9"/>
  <c r="K1080" i="9"/>
  <c r="U232" i="10"/>
  <c r="U142" i="10" s="1"/>
  <c r="AQ232" i="10"/>
  <c r="AQ142" i="10" s="1"/>
  <c r="AT194" i="10"/>
  <c r="AT140" i="10" s="1"/>
  <c r="X175" i="10"/>
  <c r="X139" i="10" s="1"/>
  <c r="AE118" i="10"/>
  <c r="AE28" i="10" s="1"/>
  <c r="AA175" i="10"/>
  <c r="AA139" i="10" s="1"/>
  <c r="AL213" i="10"/>
  <c r="AL141" i="10" s="1"/>
  <c r="AJ213" i="10"/>
  <c r="AJ141" i="10" s="1"/>
  <c r="AR175" i="10"/>
  <c r="AR139" i="10" s="1"/>
  <c r="AA213" i="10"/>
  <c r="AA141" i="10" s="1"/>
  <c r="R194" i="10"/>
  <c r="R140" i="10" s="1"/>
  <c r="AG175" i="10"/>
  <c r="AG139" i="10" s="1"/>
  <c r="AT99" i="10"/>
  <c r="AT27" i="10" s="1"/>
  <c r="AB61" i="10"/>
  <c r="AB25" i="10" s="1"/>
  <c r="J700" i="9"/>
  <c r="R700" i="9" s="1"/>
  <c r="J392" i="9"/>
  <c r="R392" i="9" s="1"/>
  <c r="J555" i="9"/>
  <c r="R555" i="9" s="1"/>
  <c r="AA194" i="10"/>
  <c r="AA140" i="10" s="1"/>
  <c r="Y194" i="10"/>
  <c r="Y140" i="10" s="1"/>
  <c r="AS194" i="10"/>
  <c r="AS140" i="10" s="1"/>
  <c r="T61" i="10"/>
  <c r="T25" i="10" s="1"/>
  <c r="AU23" i="10"/>
  <c r="J65" i="9"/>
  <c r="L65" i="9" s="1"/>
  <c r="X65" i="9" s="1"/>
  <c r="K65" i="9"/>
  <c r="T175" i="9"/>
  <c r="S66" i="10" s="1"/>
  <c r="S80" i="10" s="1"/>
  <c r="S26" i="10" s="1"/>
  <c r="U194" i="10"/>
  <c r="U140" i="10" s="1"/>
  <c r="E120" i="10"/>
  <c r="K120" i="10" s="1"/>
  <c r="J120" i="10"/>
  <c r="J141" i="9"/>
  <c r="L141" i="9" s="1"/>
  <c r="X141" i="9" s="1"/>
  <c r="K141" i="9"/>
  <c r="K1281" i="9"/>
  <c r="F1281" i="9"/>
  <c r="L1281" i="9" s="1"/>
  <c r="R350" i="9"/>
  <c r="J671" i="9"/>
  <c r="J102" i="9"/>
  <c r="R102" i="9" s="1"/>
  <c r="J8" i="9"/>
  <c r="R8" i="9" s="1"/>
  <c r="L1391" i="9"/>
  <c r="AO194" i="10"/>
  <c r="AO140" i="10" s="1"/>
  <c r="K1246" i="9"/>
  <c r="V194" i="10"/>
  <c r="V140" i="10" s="1"/>
  <c r="J293" i="9"/>
  <c r="L293" i="9" s="1"/>
  <c r="X293" i="9" s="1"/>
  <c r="K293" i="9"/>
  <c r="F1128" i="9"/>
  <c r="H1262" i="9"/>
  <c r="R232" i="10"/>
  <c r="R142" i="10" s="1"/>
  <c r="AC213" i="10"/>
  <c r="AC141" i="10" s="1"/>
  <c r="W175" i="10"/>
  <c r="W139" i="10" s="1"/>
  <c r="R1355" i="9"/>
  <c r="AL232" i="10"/>
  <c r="AL142" i="10" s="1"/>
  <c r="I47" i="10"/>
  <c r="K609" i="9"/>
  <c r="F609" i="9"/>
  <c r="L609" i="9" s="1"/>
  <c r="AJ175" i="10"/>
  <c r="AJ139" i="10" s="1"/>
  <c r="R123" i="9"/>
  <c r="H672" i="9"/>
  <c r="H9" i="9"/>
  <c r="AM194" i="10"/>
  <c r="AM140" i="10" s="1"/>
  <c r="AC232" i="10"/>
  <c r="AC142" i="10" s="1"/>
  <c r="F274" i="9"/>
  <c r="R272" i="9"/>
  <c r="R1108" i="9"/>
  <c r="F201" i="9"/>
  <c r="R595" i="9"/>
  <c r="AQ194" i="10"/>
  <c r="AQ140" i="10" s="1"/>
  <c r="Z175" i="10"/>
  <c r="Z139" i="10" s="1"/>
  <c r="F1035" i="9"/>
  <c r="L1035" i="9" s="1"/>
  <c r="K1035" i="9"/>
  <c r="F39" i="9"/>
  <c r="AC175" i="10"/>
  <c r="AC139" i="10" s="1"/>
  <c r="AT175" i="10"/>
  <c r="AT139" i="10" s="1"/>
  <c r="H486" i="9"/>
  <c r="E84" i="10"/>
  <c r="AP194" i="10"/>
  <c r="AP140" i="10" s="1"/>
  <c r="R175" i="10"/>
  <c r="R139" i="10" s="1"/>
  <c r="J882" i="9"/>
  <c r="R882" i="9" s="1"/>
  <c r="J653" i="9"/>
  <c r="R653" i="9" s="1"/>
  <c r="J1263" i="9"/>
  <c r="R1263" i="9" s="1"/>
  <c r="K291" i="9"/>
  <c r="J291" i="9"/>
  <c r="K1282" i="9"/>
  <c r="F1282" i="9"/>
  <c r="L1282" i="9" s="1"/>
  <c r="H281" i="9"/>
  <c r="H127" i="9"/>
  <c r="H204" i="9"/>
  <c r="H41" i="9"/>
  <c r="K847" i="9"/>
  <c r="L847" i="9"/>
  <c r="F1321" i="9"/>
  <c r="L1321" i="9" s="1"/>
  <c r="K1321" i="9"/>
  <c r="K805" i="9"/>
  <c r="F805" i="9"/>
  <c r="L805" i="9" s="1"/>
  <c r="L633" i="9"/>
  <c r="AL175" i="10"/>
  <c r="AL139" i="10" s="1"/>
  <c r="L386" i="9"/>
  <c r="J139" i="9"/>
  <c r="K139" i="9"/>
  <c r="J69" i="9"/>
  <c r="L69" i="9" s="1"/>
  <c r="X69" i="9" s="1"/>
  <c r="K69" i="9"/>
  <c r="F1076" i="9"/>
  <c r="L1076" i="9" s="1"/>
  <c r="K1076" i="9"/>
  <c r="F690" i="9"/>
  <c r="K690" i="9"/>
  <c r="J216" i="9"/>
  <c r="L216" i="9" s="1"/>
  <c r="X216" i="9" s="1"/>
  <c r="K216" i="9"/>
  <c r="H196" i="9"/>
  <c r="H26" i="9"/>
  <c r="F1034" i="9"/>
  <c r="L1034" i="9" s="1"/>
  <c r="K1034" i="9"/>
  <c r="Z61" i="10"/>
  <c r="Z25" i="10" s="1"/>
  <c r="AM61" i="10"/>
  <c r="AM25" i="10" s="1"/>
  <c r="F996" i="9"/>
  <c r="L996" i="9" s="1"/>
  <c r="K996" i="9"/>
  <c r="J145" i="9"/>
  <c r="L145" i="9" s="1"/>
  <c r="X145" i="9" s="1"/>
  <c r="K145" i="9"/>
  <c r="F175" i="9"/>
  <c r="F607" i="9"/>
  <c r="L607" i="9" s="1"/>
  <c r="K607" i="9"/>
  <c r="AE175" i="10"/>
  <c r="AE139" i="10" s="1"/>
  <c r="U175" i="10"/>
  <c r="U139" i="10" s="1"/>
  <c r="J215" i="9"/>
  <c r="K215" i="9"/>
  <c r="R177" i="9"/>
  <c r="R194" i="9" s="1"/>
  <c r="Q82" i="10" s="1"/>
  <c r="J194" i="9"/>
  <c r="I82" i="10" s="1"/>
  <c r="F83" i="9"/>
  <c r="K83" i="9"/>
  <c r="F1078" i="9"/>
  <c r="L1078" i="9" s="1"/>
  <c r="K1078" i="9"/>
  <c r="AO175" i="10"/>
  <c r="AO139" i="10" s="1"/>
  <c r="J292" i="9"/>
  <c r="L292" i="9" s="1"/>
  <c r="X292" i="9" s="1"/>
  <c r="K292" i="9"/>
  <c r="R6" i="9"/>
  <c r="F236" i="9"/>
  <c r="K236" i="9"/>
  <c r="H998" i="9"/>
  <c r="J1244" i="9"/>
  <c r="R1244" i="9" s="1"/>
  <c r="J995" i="9"/>
  <c r="R995" i="9" s="1"/>
  <c r="J467" i="9"/>
  <c r="R467" i="9" s="1"/>
  <c r="AD175" i="10"/>
  <c r="AD139" i="10" s="1"/>
  <c r="AH80" i="10"/>
  <c r="AH26" i="10" s="1"/>
  <c r="J140" i="9"/>
  <c r="L140" i="9" s="1"/>
  <c r="X140" i="9" s="1"/>
  <c r="K140" i="9"/>
  <c r="R253" i="9"/>
  <c r="R270" i="9" s="1"/>
  <c r="Q101" i="10" s="1"/>
  <c r="J270" i="9"/>
  <c r="I101" i="10" s="1"/>
  <c r="R196" i="9"/>
  <c r="AH175" i="10"/>
  <c r="AH139" i="10" s="1"/>
  <c r="J64" i="9"/>
  <c r="L64" i="9" s="1"/>
  <c r="X64" i="9" s="1"/>
  <c r="K64" i="9"/>
  <c r="R101" i="9"/>
  <c r="F749" i="9"/>
  <c r="L749" i="9" s="1"/>
  <c r="K749" i="9"/>
  <c r="AM213" i="10"/>
  <c r="AM141" i="10" s="1"/>
  <c r="AQ175" i="10"/>
  <c r="AQ139" i="10" s="1"/>
  <c r="K220" i="9"/>
  <c r="J220" i="9"/>
  <c r="L220" i="9" s="1"/>
  <c r="X220" i="9" s="1"/>
  <c r="F538" i="9"/>
  <c r="K538" i="9"/>
  <c r="F997" i="9"/>
  <c r="L997" i="9" s="1"/>
  <c r="K997" i="9"/>
  <c r="R880" i="9"/>
  <c r="R897" i="9" s="1"/>
  <c r="Q188" i="10" s="1"/>
  <c r="J897" i="9"/>
  <c r="I188" i="10" s="1"/>
  <c r="E65" i="10"/>
  <c r="J296" i="9"/>
  <c r="L296" i="9" s="1"/>
  <c r="X296" i="9" s="1"/>
  <c r="K296" i="9"/>
  <c r="F602" i="9"/>
  <c r="L602" i="9" s="1"/>
  <c r="K602" i="9"/>
  <c r="F1033" i="9"/>
  <c r="L1033" i="9" s="1"/>
  <c r="K1033" i="9"/>
  <c r="R390" i="9"/>
  <c r="Y61" i="10"/>
  <c r="Y25" i="10" s="1"/>
  <c r="AK175" i="10"/>
  <c r="AK139" i="10" s="1"/>
  <c r="F33" i="9"/>
  <c r="F82" i="9"/>
  <c r="K82" i="9"/>
  <c r="R1127" i="9"/>
  <c r="R1144" i="9" s="1"/>
  <c r="Q215" i="10" s="1"/>
  <c r="J1144" i="9"/>
  <c r="I215" i="10" s="1"/>
  <c r="F1280" i="9"/>
  <c r="L1280" i="9" s="1"/>
  <c r="K1280" i="9"/>
  <c r="R899" i="9"/>
  <c r="R916" i="9" s="1"/>
  <c r="Q196" i="10" s="1"/>
  <c r="J916" i="9"/>
  <c r="I196" i="10" s="1"/>
  <c r="J1358" i="9"/>
  <c r="R1358" i="9" s="1"/>
  <c r="K816" i="9"/>
  <c r="F816" i="9"/>
  <c r="L816" i="9" s="1"/>
  <c r="F823" i="9"/>
  <c r="AN61" i="10"/>
  <c r="AN25" i="10" s="1"/>
  <c r="F388" i="9"/>
  <c r="L388" i="9" s="1"/>
  <c r="K388" i="9"/>
  <c r="F234" i="9"/>
  <c r="K234" i="9"/>
  <c r="K295" i="9"/>
  <c r="J295" i="9"/>
  <c r="L295" i="9" s="1"/>
  <c r="X295" i="9" s="1"/>
  <c r="R25" i="9"/>
  <c r="AU156" i="10"/>
  <c r="AU6" i="10" s="1"/>
  <c r="T175" i="10"/>
  <c r="T139" i="10" s="1"/>
  <c r="R61" i="10"/>
  <c r="R25" i="10" s="1"/>
  <c r="L1429" i="9"/>
  <c r="J218" i="9"/>
  <c r="L218" i="9" s="1"/>
  <c r="X218" i="9" s="1"/>
  <c r="K218" i="9"/>
  <c r="H132" i="9"/>
  <c r="R652" i="9"/>
  <c r="AC194" i="10"/>
  <c r="AC140" i="10" s="1"/>
  <c r="AN175" i="10"/>
  <c r="AN139" i="10" s="1"/>
  <c r="AL61" i="10"/>
  <c r="AL25" i="10" s="1"/>
  <c r="J693" i="9"/>
  <c r="AB1429" i="9"/>
  <c r="AA8" i="10" s="1"/>
  <c r="J142" i="9"/>
  <c r="L142" i="9" s="1"/>
  <c r="X142" i="9" s="1"/>
  <c r="K142" i="9"/>
  <c r="J217" i="9"/>
  <c r="L217" i="9" s="1"/>
  <c r="X217" i="9" s="1"/>
  <c r="K217" i="9"/>
  <c r="H1072" i="9"/>
  <c r="AF42" i="10" l="1"/>
  <c r="AF5" i="10" s="1"/>
  <c r="AJ42" i="10"/>
  <c r="AJ5" i="10" s="1"/>
  <c r="AK156" i="10"/>
  <c r="AK6" i="10" s="1"/>
  <c r="AD156" i="10"/>
  <c r="AD6" i="10" s="1"/>
  <c r="R156" i="10"/>
  <c r="R6" i="10" s="1"/>
  <c r="AN156" i="10"/>
  <c r="AN6" i="10" s="1"/>
  <c r="AF156" i="10"/>
  <c r="AF6" i="10" s="1"/>
  <c r="T42" i="10"/>
  <c r="T5" i="10" s="1"/>
  <c r="Y42" i="10"/>
  <c r="Y5" i="10" s="1"/>
  <c r="AA42" i="10"/>
  <c r="AA5" i="10" s="1"/>
  <c r="AB42" i="10"/>
  <c r="AB5" i="10" s="1"/>
  <c r="AO42" i="10"/>
  <c r="AO5" i="10" s="1"/>
  <c r="AC42" i="10"/>
  <c r="AC5" i="10" s="1"/>
  <c r="AL42" i="10"/>
  <c r="AL5" i="10" s="1"/>
  <c r="X80" i="9"/>
  <c r="W46" i="10" s="1"/>
  <c r="W61" i="10" s="1"/>
  <c r="W25" i="10" s="1"/>
  <c r="AH42" i="10"/>
  <c r="AH5" i="10" s="1"/>
  <c r="AK23" i="10"/>
  <c r="AF23" i="10"/>
  <c r="AG42" i="10"/>
  <c r="AG5" i="10" s="1"/>
  <c r="AP156" i="10"/>
  <c r="AP6" i="10" s="1"/>
  <c r="AP23" i="10" s="1"/>
  <c r="AR42" i="10"/>
  <c r="AR5" i="10" s="1"/>
  <c r="W156" i="10"/>
  <c r="W6" i="10" s="1"/>
  <c r="AS156" i="10"/>
  <c r="AS6" i="10" s="1"/>
  <c r="AS23" i="10" s="1"/>
  <c r="AN42" i="10"/>
  <c r="AN5" i="10" s="1"/>
  <c r="AI42" i="10"/>
  <c r="AI5" i="10" s="1"/>
  <c r="AT42" i="10"/>
  <c r="AT5" i="10" s="1"/>
  <c r="AM42" i="10"/>
  <c r="AM5" i="10" s="1"/>
  <c r="AE42" i="10"/>
  <c r="AE5" i="10" s="1"/>
  <c r="AQ42" i="10"/>
  <c r="AQ5" i="10" s="1"/>
  <c r="U42" i="10"/>
  <c r="U5" i="10" s="1"/>
  <c r="Y156" i="10"/>
  <c r="Y6" i="10" s="1"/>
  <c r="Y23" i="10" s="1"/>
  <c r="AB156" i="10"/>
  <c r="AB6" i="10" s="1"/>
  <c r="V156" i="10"/>
  <c r="V6" i="10" s="1"/>
  <c r="V23" i="10" s="1"/>
  <c r="AG156" i="10"/>
  <c r="AG6" i="10" s="1"/>
  <c r="AI156" i="10"/>
  <c r="AI6" i="10" s="1"/>
  <c r="Z156" i="10"/>
  <c r="Z6" i="10" s="1"/>
  <c r="Z42" i="10"/>
  <c r="Z5" i="10" s="1"/>
  <c r="R42" i="10"/>
  <c r="R5" i="10" s="1"/>
  <c r="R23" i="10" s="1"/>
  <c r="AJ156" i="10"/>
  <c r="AJ6" i="10" s="1"/>
  <c r="AJ23" i="10" s="1"/>
  <c r="AD42" i="10"/>
  <c r="AD5" i="10" s="1"/>
  <c r="AD23" i="10" s="1"/>
  <c r="X156" i="10"/>
  <c r="X6" i="10" s="1"/>
  <c r="X23" i="10" s="1"/>
  <c r="T156" i="10"/>
  <c r="T6" i="10" s="1"/>
  <c r="AA156" i="10"/>
  <c r="AA6" i="10" s="1"/>
  <c r="AQ156" i="10"/>
  <c r="AQ6" i="10" s="1"/>
  <c r="AT156" i="10"/>
  <c r="AT6" i="10" s="1"/>
  <c r="AO156" i="10"/>
  <c r="AO6" i="10" s="1"/>
  <c r="S156" i="10"/>
  <c r="S6" i="10" s="1"/>
  <c r="AR156" i="10"/>
  <c r="AR6" i="10" s="1"/>
  <c r="AL156" i="10"/>
  <c r="AL6" i="10" s="1"/>
  <c r="AH156" i="10"/>
  <c r="AH6" i="10" s="1"/>
  <c r="U156" i="10"/>
  <c r="U6" i="10" s="1"/>
  <c r="AE156" i="10"/>
  <c r="AE6" i="10" s="1"/>
  <c r="AM156" i="10"/>
  <c r="AM6" i="10" s="1"/>
  <c r="L236" i="9"/>
  <c r="T236" i="9"/>
  <c r="F37" i="9"/>
  <c r="H601" i="9"/>
  <c r="H1070" i="9"/>
  <c r="H275" i="9"/>
  <c r="H202" i="9"/>
  <c r="H38" i="9"/>
  <c r="H123" i="9"/>
  <c r="F196" i="9"/>
  <c r="K196" i="9"/>
  <c r="F694" i="9"/>
  <c r="H478" i="9"/>
  <c r="R671" i="9"/>
  <c r="J688" i="9"/>
  <c r="I177" i="10" s="1"/>
  <c r="J672" i="9"/>
  <c r="R672" i="9" s="1"/>
  <c r="J103" i="9"/>
  <c r="R103" i="9" s="1"/>
  <c r="R351" i="9"/>
  <c r="J9" i="9"/>
  <c r="R9" i="9" s="1"/>
  <c r="L234" i="9"/>
  <c r="T234" i="9"/>
  <c r="F251" i="9"/>
  <c r="F28" i="9"/>
  <c r="H785" i="9"/>
  <c r="H47" i="9"/>
  <c r="H542" i="9"/>
  <c r="H786" i="9"/>
  <c r="H554" i="9"/>
  <c r="L82" i="9"/>
  <c r="F99" i="9"/>
  <c r="T82" i="9"/>
  <c r="H795" i="9"/>
  <c r="H479" i="9"/>
  <c r="H696" i="9"/>
  <c r="F604" i="9"/>
  <c r="H133" i="9"/>
  <c r="F277" i="9"/>
  <c r="J1372" i="9"/>
  <c r="I227" i="10" s="1"/>
  <c r="J80" i="9"/>
  <c r="R1372" i="9"/>
  <c r="Q227" i="10" s="1"/>
  <c r="H699" i="9"/>
  <c r="J308" i="9"/>
  <c r="L291" i="9"/>
  <c r="X291" i="9" s="1"/>
  <c r="X308" i="9" s="1"/>
  <c r="W103" i="10" s="1"/>
  <c r="W118" i="10" s="1"/>
  <c r="W28" i="10" s="1"/>
  <c r="H43" i="9"/>
  <c r="F206" i="9"/>
  <c r="H46" i="9"/>
  <c r="H817" i="9"/>
  <c r="F583" i="9"/>
  <c r="F698" i="9"/>
  <c r="H814" i="9"/>
  <c r="H1289" i="9"/>
  <c r="H598" i="9"/>
  <c r="E8" i="10"/>
  <c r="K8" i="10" s="1"/>
  <c r="J8" i="10"/>
  <c r="H1000" i="9"/>
  <c r="J232" i="9"/>
  <c r="L215" i="9"/>
  <c r="X215" i="9" s="1"/>
  <c r="X232" i="9" s="1"/>
  <c r="W84" i="10" s="1"/>
  <c r="W99" i="10" s="1"/>
  <c r="W27" i="10" s="1"/>
  <c r="F825" i="9"/>
  <c r="J701" i="9"/>
  <c r="R701" i="9" s="1"/>
  <c r="J391" i="9"/>
  <c r="H1292" i="9"/>
  <c r="J23" i="9"/>
  <c r="I44" i="10" s="1"/>
  <c r="F1055" i="9"/>
  <c r="L690" i="9"/>
  <c r="J1327" i="9"/>
  <c r="R1327" i="9" s="1"/>
  <c r="J1081" i="9"/>
  <c r="R1081" i="9" s="1"/>
  <c r="J846" i="9"/>
  <c r="R846" i="9" s="1"/>
  <c r="J612" i="9"/>
  <c r="R612" i="9" s="1"/>
  <c r="R693" i="9"/>
  <c r="T83" i="9"/>
  <c r="L83" i="9"/>
  <c r="F26" i="9"/>
  <c r="L26" i="9" s="1"/>
  <c r="K26" i="9"/>
  <c r="K1072" i="9"/>
  <c r="F1072" i="9"/>
  <c r="L1072" i="9" s="1"/>
  <c r="F584" i="9"/>
  <c r="H470" i="9"/>
  <c r="J118" i="9"/>
  <c r="I63" i="10" s="1"/>
  <c r="F1001" i="9"/>
  <c r="R23" i="9"/>
  <c r="Q44" i="10" s="1"/>
  <c r="F1305" i="9"/>
  <c r="F36" i="9"/>
  <c r="F198" i="9"/>
  <c r="L538" i="9"/>
  <c r="F1337" i="9"/>
  <c r="F1304" i="9"/>
  <c r="R118" i="9"/>
  <c r="Q63" i="10" s="1"/>
  <c r="F750" i="9"/>
  <c r="F279" i="9"/>
  <c r="AC156" i="10"/>
  <c r="AC6" i="10" s="1"/>
  <c r="K1328" i="9"/>
  <c r="F1328" i="9"/>
  <c r="L1328" i="9" s="1"/>
  <c r="G46" i="10"/>
  <c r="J278" i="9"/>
  <c r="R278" i="9" s="1"/>
  <c r="J208" i="9"/>
  <c r="J45" i="9"/>
  <c r="F476" i="9"/>
  <c r="F1261" i="9"/>
  <c r="F635" i="9"/>
  <c r="J1110" i="9"/>
  <c r="J654" i="9"/>
  <c r="F1252" i="9"/>
  <c r="L139" i="9"/>
  <c r="X139" i="9" s="1"/>
  <c r="X156" i="9" s="1"/>
  <c r="W65" i="10" s="1"/>
  <c r="W80" i="10" s="1"/>
  <c r="W26" i="10" s="1"/>
  <c r="J156" i="9"/>
  <c r="F1014" i="9"/>
  <c r="H1038" i="9"/>
  <c r="H810" i="9"/>
  <c r="H549" i="9"/>
  <c r="H1283" i="9"/>
  <c r="H1071" i="9"/>
  <c r="F613" i="9"/>
  <c r="L613" i="9" s="1"/>
  <c r="K613" i="9"/>
  <c r="H815" i="9"/>
  <c r="H487" i="9"/>
  <c r="F1303" i="9"/>
  <c r="F1082" i="9"/>
  <c r="L1082" i="9" s="1"/>
  <c r="K1082" i="9"/>
  <c r="L175" i="9"/>
  <c r="E143" i="10"/>
  <c r="K143" i="10" s="1"/>
  <c r="J143" i="10"/>
  <c r="T23" i="10" l="1"/>
  <c r="AC23" i="10"/>
  <c r="AO23" i="10"/>
  <c r="AA23" i="10"/>
  <c r="I33" i="11" s="1"/>
  <c r="AN23" i="10"/>
  <c r="R688" i="9"/>
  <c r="Q177" i="10" s="1"/>
  <c r="AL23" i="10"/>
  <c r="AR23" i="10"/>
  <c r="AH23" i="10"/>
  <c r="AG23" i="10"/>
  <c r="AM23" i="10"/>
  <c r="AE23" i="10"/>
  <c r="AI23" i="10"/>
  <c r="U23" i="10"/>
  <c r="AQ23" i="10"/>
  <c r="AT23" i="10"/>
  <c r="Z23" i="10"/>
  <c r="W42" i="10"/>
  <c r="W5" i="10" s="1"/>
  <c r="W23" i="10" s="1"/>
  <c r="I29" i="11" s="1"/>
  <c r="H1222" i="9"/>
  <c r="H7" i="9"/>
  <c r="F281" i="9"/>
  <c r="L281" i="9" s="1"/>
  <c r="K281" i="9"/>
  <c r="L156" i="9"/>
  <c r="F204" i="9"/>
  <c r="L204" i="9" s="1"/>
  <c r="K204" i="9"/>
  <c r="F1353" i="9"/>
  <c r="H1357" i="9"/>
  <c r="H1279" i="9"/>
  <c r="H804" i="9"/>
  <c r="H1032" i="9"/>
  <c r="H540" i="9"/>
  <c r="L127" i="9"/>
  <c r="K127" i="9"/>
  <c r="H695" i="9"/>
  <c r="H789" i="9"/>
  <c r="H788" i="9"/>
  <c r="H671" i="9"/>
  <c r="H8" i="9"/>
  <c r="H208" i="9"/>
  <c r="H45" i="9"/>
  <c r="H278" i="9"/>
  <c r="H125" i="9"/>
  <c r="H203" i="9"/>
  <c r="H40" i="9"/>
  <c r="H276" i="9"/>
  <c r="F34" i="9"/>
  <c r="H881" i="9"/>
  <c r="F29" i="9"/>
  <c r="F197" i="9"/>
  <c r="R1110" i="9"/>
  <c r="R1125" i="9" s="1"/>
  <c r="Q207" i="10" s="1"/>
  <c r="J1125" i="9"/>
  <c r="I207" i="10" s="1"/>
  <c r="F41" i="9"/>
  <c r="L41" i="9" s="1"/>
  <c r="K41" i="9"/>
  <c r="H553" i="9"/>
  <c r="H794" i="9"/>
  <c r="H1037" i="9"/>
  <c r="H552" i="9"/>
  <c r="H1317" i="9"/>
  <c r="F280" i="9"/>
  <c r="H1397" i="9"/>
  <c r="R45" i="9"/>
  <c r="F272" i="9"/>
  <c r="J1222" i="9"/>
  <c r="R208" i="9"/>
  <c r="R213" i="9" s="1"/>
  <c r="Q83" i="10" s="1"/>
  <c r="Q99" i="10" s="1"/>
  <c r="Q27" i="10" s="1"/>
  <c r="J213" i="9"/>
  <c r="I83" i="10" s="1"/>
  <c r="I99" i="10" s="1"/>
  <c r="I27" i="10" s="1"/>
  <c r="L251" i="9"/>
  <c r="H882" i="9"/>
  <c r="H653" i="9"/>
  <c r="L196" i="9"/>
  <c r="J1071" i="9"/>
  <c r="R1071" i="9" s="1"/>
  <c r="L80" i="9"/>
  <c r="F485" i="9"/>
  <c r="F31" i="9"/>
  <c r="T251" i="9"/>
  <c r="S85" i="10" s="1"/>
  <c r="S99" i="10" s="1"/>
  <c r="S27" i="10" s="1"/>
  <c r="F205" i="9"/>
  <c r="H1286" i="9"/>
  <c r="H1358" i="9"/>
  <c r="F1253" i="9"/>
  <c r="F273" i="9"/>
  <c r="H1355" i="9"/>
  <c r="H1109" i="9"/>
  <c r="H652" i="9"/>
  <c r="F199" i="9"/>
  <c r="J789" i="9"/>
  <c r="J1292" i="9"/>
  <c r="R1292" i="9" s="1"/>
  <c r="R654" i="9"/>
  <c r="R669" i="9" s="1"/>
  <c r="Q171" i="10" s="1"/>
  <c r="J669" i="9"/>
  <c r="I171" i="10" s="1"/>
  <c r="F596" i="9"/>
  <c r="J478" i="9"/>
  <c r="R478" i="9" s="1"/>
  <c r="F200" i="9"/>
  <c r="R391" i="9"/>
  <c r="R403" i="9" s="1"/>
  <c r="Q160" i="10" s="1"/>
  <c r="J403" i="9"/>
  <c r="I160" i="10" s="1"/>
  <c r="F178" i="9"/>
  <c r="H551" i="9"/>
  <c r="H543" i="9"/>
  <c r="H541" i="9"/>
  <c r="F1431" i="9"/>
  <c r="K1431" i="9"/>
  <c r="H1108" i="9"/>
  <c r="J66" i="10"/>
  <c r="E66" i="10"/>
  <c r="K66" i="10" s="1"/>
  <c r="J788" i="9"/>
  <c r="T99" i="9"/>
  <c r="S47" i="10" s="1"/>
  <c r="S61" i="10" s="1"/>
  <c r="S25" i="10" s="1"/>
  <c r="H544" i="9"/>
  <c r="H807" i="9"/>
  <c r="H545" i="9"/>
  <c r="H701" i="9"/>
  <c r="H391" i="9"/>
  <c r="H44" i="9"/>
  <c r="L99" i="9"/>
  <c r="L308" i="9"/>
  <c r="L232" i="9"/>
  <c r="J696" i="9"/>
  <c r="R696" i="9" s="1"/>
  <c r="F25" i="9"/>
  <c r="I65" i="10" l="1"/>
  <c r="K65" i="10" s="1"/>
  <c r="J65" i="10"/>
  <c r="J1070" i="9"/>
  <c r="J601" i="9"/>
  <c r="R601" i="9" s="1"/>
  <c r="H1359" i="9"/>
  <c r="H880" i="9"/>
  <c r="H897" i="9" s="1"/>
  <c r="G188" i="10" s="1"/>
  <c r="H655" i="9"/>
  <c r="F557" i="9"/>
  <c r="L557" i="9" s="1"/>
  <c r="K557" i="9"/>
  <c r="F770" i="9"/>
  <c r="L770" i="9" s="1"/>
  <c r="K770" i="9"/>
  <c r="H1395" i="9"/>
  <c r="F1262" i="9"/>
  <c r="L1262" i="9" s="1"/>
  <c r="K1262" i="9"/>
  <c r="F479" i="9"/>
  <c r="J487" i="9"/>
  <c r="R487" i="9" s="1"/>
  <c r="H1396" i="9"/>
  <c r="I84" i="10"/>
  <c r="K84" i="10" s="1"/>
  <c r="J84" i="10"/>
  <c r="I103" i="10"/>
  <c r="K103" i="10" s="1"/>
  <c r="J103" i="10"/>
  <c r="H1356" i="9"/>
  <c r="H1372" i="9" s="1"/>
  <c r="G227" i="10" s="1"/>
  <c r="F48" i="9"/>
  <c r="F1284" i="9"/>
  <c r="E85" i="10"/>
  <c r="K85" i="10" s="1"/>
  <c r="J85" i="10"/>
  <c r="F466" i="9"/>
  <c r="F1039" i="9"/>
  <c r="H1323" i="9"/>
  <c r="H844" i="9"/>
  <c r="H1074" i="9"/>
  <c r="F1448" i="9"/>
  <c r="L1431" i="9"/>
  <c r="AC1431" i="9" s="1"/>
  <c r="AC1448" i="9" s="1"/>
  <c r="AB9" i="10" s="1"/>
  <c r="AB23" i="10" s="1"/>
  <c r="I34" i="11" s="1"/>
  <c r="H390" i="9"/>
  <c r="H702" i="9"/>
  <c r="H546" i="9"/>
  <c r="R504" i="9"/>
  <c r="F1247" i="9"/>
  <c r="J1000" i="9"/>
  <c r="R1000" i="9" s="1"/>
  <c r="E226" i="10"/>
  <c r="H576" i="9"/>
  <c r="K842" i="9"/>
  <c r="H392" i="9"/>
  <c r="H555" i="9"/>
  <c r="H523" i="9"/>
  <c r="S42" i="10"/>
  <c r="S5" i="10" s="1"/>
  <c r="S23" i="10" s="1"/>
  <c r="I46" i="10"/>
  <c r="K46" i="10" s="1"/>
  <c r="J46" i="10"/>
  <c r="F693" i="9"/>
  <c r="F352" i="9"/>
  <c r="E47" i="10"/>
  <c r="K47" i="10" s="1"/>
  <c r="J47" i="10"/>
  <c r="F473" i="9"/>
  <c r="H790" i="9"/>
  <c r="H521" i="9"/>
  <c r="F477" i="9"/>
  <c r="H42" i="9"/>
  <c r="H207" i="9"/>
  <c r="H131" i="9"/>
  <c r="J546" i="9"/>
  <c r="R546" i="9" s="1"/>
  <c r="J542" i="9"/>
  <c r="R542" i="9" s="1"/>
  <c r="J547" i="9"/>
  <c r="R547" i="9" s="1"/>
  <c r="J541" i="9"/>
  <c r="R541" i="9" s="1"/>
  <c r="J544" i="9"/>
  <c r="R544" i="9" s="1"/>
  <c r="J808" i="9"/>
  <c r="R808" i="9" s="1"/>
  <c r="J786" i="9"/>
  <c r="R786" i="9" s="1"/>
  <c r="J785" i="9"/>
  <c r="J543" i="9"/>
  <c r="R543" i="9" s="1"/>
  <c r="J47" i="9"/>
  <c r="R47" i="9" s="1"/>
  <c r="F1251" i="9"/>
  <c r="R1222" i="9"/>
  <c r="J1395" i="9"/>
  <c r="H1288" i="9"/>
  <c r="H1036" i="9"/>
  <c r="J486" i="9"/>
  <c r="R486" i="9" s="1"/>
  <c r="J1396" i="9"/>
  <c r="R1396" i="9" s="1"/>
  <c r="F999" i="9"/>
  <c r="H519" i="9"/>
  <c r="H787" i="9"/>
  <c r="J1397" i="9"/>
  <c r="R1397" i="9" s="1"/>
  <c r="H899" i="9"/>
  <c r="H1127" i="9"/>
  <c r="H673" i="9"/>
  <c r="H177" i="9"/>
  <c r="H253" i="9"/>
  <c r="H270" i="9" s="1"/>
  <c r="G101" i="10" s="1"/>
  <c r="H118" i="9"/>
  <c r="G63" i="10" s="1"/>
  <c r="H6" i="9"/>
  <c r="H23" i="9" s="1"/>
  <c r="G44" i="10" s="1"/>
  <c r="H1110" i="9"/>
  <c r="H1125" i="9" s="1"/>
  <c r="G207" i="10" s="1"/>
  <c r="H654" i="9"/>
  <c r="H669" i="9" s="1"/>
  <c r="G171" i="10" s="1"/>
  <c r="F595" i="9"/>
  <c r="K595" i="9"/>
  <c r="J710" i="9"/>
  <c r="R710" i="9" s="1"/>
  <c r="H126" i="9" l="1"/>
  <c r="H792" i="9"/>
  <c r="H522" i="9"/>
  <c r="F6" i="9"/>
  <c r="K6" i="9"/>
  <c r="H32" i="9"/>
  <c r="L32" i="9" s="1"/>
  <c r="K32" i="9"/>
  <c r="F469" i="9"/>
  <c r="L469" i="9" s="1"/>
  <c r="K469" i="9"/>
  <c r="L842" i="9"/>
  <c r="F101" i="9"/>
  <c r="K101" i="9"/>
  <c r="F599" i="9"/>
  <c r="L599" i="9" s="1"/>
  <c r="K599" i="9"/>
  <c r="H277" i="9"/>
  <c r="J1279" i="9"/>
  <c r="J1032" i="9"/>
  <c r="J540" i="9"/>
  <c r="J804" i="9"/>
  <c r="F1127" i="9"/>
  <c r="K1127" i="9"/>
  <c r="H900" i="9"/>
  <c r="L900" i="9" s="1"/>
  <c r="K900" i="9"/>
  <c r="H520" i="9"/>
  <c r="H791" i="9"/>
  <c r="F253" i="9"/>
  <c r="K253" i="9"/>
  <c r="H129" i="9"/>
  <c r="L129" i="9" s="1"/>
  <c r="K129" i="9"/>
  <c r="F177" i="9"/>
  <c r="K177" i="9"/>
  <c r="H1410" i="9"/>
  <c r="G7" i="10" s="1"/>
  <c r="H37" i="9"/>
  <c r="L37" i="9" s="1"/>
  <c r="K37" i="9"/>
  <c r="F353" i="9"/>
  <c r="L353" i="9" s="1"/>
  <c r="K353" i="9"/>
  <c r="J519" i="9"/>
  <c r="J787" i="9"/>
  <c r="H206" i="9"/>
  <c r="L206" i="9" s="1"/>
  <c r="K206" i="9"/>
  <c r="H27" i="9"/>
  <c r="L27" i="9" s="1"/>
  <c r="K27" i="9"/>
  <c r="F673" i="9"/>
  <c r="L673" i="9" s="1"/>
  <c r="K673" i="9"/>
  <c r="F1248" i="9"/>
  <c r="H694" i="9"/>
  <c r="F549" i="9"/>
  <c r="F1283" i="9"/>
  <c r="F1038" i="9"/>
  <c r="F899" i="9"/>
  <c r="K899" i="9"/>
  <c r="F795" i="9"/>
  <c r="H1324" i="9"/>
  <c r="H809" i="9"/>
  <c r="H1285" i="9"/>
  <c r="H548" i="9"/>
  <c r="F747" i="9"/>
  <c r="J809" i="9"/>
  <c r="R809" i="9" s="1"/>
  <c r="J1285" i="9"/>
  <c r="R1285" i="9" s="1"/>
  <c r="J548" i="9"/>
  <c r="R548" i="9" s="1"/>
  <c r="F597" i="9"/>
  <c r="L597" i="9" s="1"/>
  <c r="K597" i="9"/>
  <c r="F810" i="9"/>
  <c r="H124" i="9"/>
  <c r="L124" i="9" s="1"/>
  <c r="K124" i="9"/>
  <c r="F464" i="9"/>
  <c r="J807" i="9"/>
  <c r="R807" i="9" s="1"/>
  <c r="J545" i="9"/>
  <c r="R545" i="9" s="1"/>
  <c r="H547" i="9"/>
  <c r="H604" i="9"/>
  <c r="H802" i="9"/>
  <c r="R1070" i="9"/>
  <c r="L595" i="9"/>
  <c r="R1395" i="9"/>
  <c r="R1410" i="9" s="1"/>
  <c r="Q7" i="10" s="1"/>
  <c r="J1410" i="9"/>
  <c r="I7" i="10" s="1"/>
  <c r="H274" i="9"/>
  <c r="L274" i="9" s="1"/>
  <c r="K274" i="9"/>
  <c r="H403" i="9"/>
  <c r="G160" i="10" s="1"/>
  <c r="L1448" i="9"/>
  <c r="H823" i="9"/>
  <c r="I7" i="11"/>
  <c r="H201" i="9"/>
  <c r="L201" i="9" s="1"/>
  <c r="K201" i="9"/>
  <c r="K355" i="9"/>
  <c r="H39" i="9"/>
  <c r="L39" i="9" s="1"/>
  <c r="K39" i="9"/>
  <c r="H674" i="9"/>
  <c r="K674" i="9"/>
  <c r="R785" i="9"/>
  <c r="H536" i="9"/>
  <c r="G166" i="10" s="1"/>
  <c r="H122" i="9"/>
  <c r="L122" i="9" s="1"/>
  <c r="K122" i="9"/>
  <c r="H1128" i="9"/>
  <c r="L1128" i="9" s="1"/>
  <c r="K1128" i="9"/>
  <c r="H700" i="9"/>
  <c r="F462" i="9"/>
  <c r="H825" i="9" l="1"/>
  <c r="H1302" i="9"/>
  <c r="H1301" i="9"/>
  <c r="K880" i="9"/>
  <c r="F880" i="9"/>
  <c r="H178" i="9"/>
  <c r="K178" i="9"/>
  <c r="L6" i="9"/>
  <c r="F655" i="9"/>
  <c r="L655" i="9" s="1"/>
  <c r="K655" i="9"/>
  <c r="H1284" i="9"/>
  <c r="H1055" i="9"/>
  <c r="F1359" i="9"/>
  <c r="L1359" i="9" s="1"/>
  <c r="K1359" i="9"/>
  <c r="J551" i="9"/>
  <c r="R551" i="9" s="1"/>
  <c r="H477" i="9"/>
  <c r="H1303" i="9"/>
  <c r="L1303" i="9" s="1"/>
  <c r="K1303" i="9"/>
  <c r="H584" i="9"/>
  <c r="H1039" i="9"/>
  <c r="H1337" i="9"/>
  <c r="K1337" i="9"/>
  <c r="H1305" i="9"/>
  <c r="H473" i="9"/>
  <c r="H1251" i="9"/>
  <c r="H466" i="9"/>
  <c r="L466" i="9" s="1"/>
  <c r="K466" i="9"/>
  <c r="H1304" i="9"/>
  <c r="H28" i="9"/>
  <c r="L28" i="9" s="1"/>
  <c r="K28" i="9"/>
  <c r="H25" i="9"/>
  <c r="K25" i="9"/>
  <c r="F766" i="9"/>
  <c r="H999" i="9"/>
  <c r="F764" i="9"/>
  <c r="H750" i="9"/>
  <c r="H693" i="9"/>
  <c r="K693" i="9"/>
  <c r="F7" i="9"/>
  <c r="L7" i="9" s="1"/>
  <c r="K7" i="9"/>
  <c r="F1242" i="9"/>
  <c r="F1223" i="9"/>
  <c r="F1013" i="9"/>
  <c r="F354" i="9"/>
  <c r="L354" i="9" s="1"/>
  <c r="K354" i="9"/>
  <c r="R804" i="9"/>
  <c r="H476" i="9"/>
  <c r="H698" i="9"/>
  <c r="H120" i="9"/>
  <c r="K120" i="9"/>
  <c r="H273" i="9"/>
  <c r="L273" i="9" s="1"/>
  <c r="K273" i="9"/>
  <c r="F1260" i="9"/>
  <c r="R540" i="9"/>
  <c r="H1252" i="9"/>
  <c r="F470" i="9"/>
  <c r="J794" i="9"/>
  <c r="J552" i="9"/>
  <c r="R552" i="9" s="1"/>
  <c r="J553" i="9"/>
  <c r="R553" i="9" s="1"/>
  <c r="J1037" i="9"/>
  <c r="R1037" i="9" s="1"/>
  <c r="F465" i="9"/>
  <c r="H475" i="9"/>
  <c r="R1032" i="9"/>
  <c r="H1001" i="9"/>
  <c r="L355" i="9"/>
  <c r="H365" i="9"/>
  <c r="G158" i="10" s="1"/>
  <c r="H31" i="9"/>
  <c r="L31" i="9" s="1"/>
  <c r="K31" i="9"/>
  <c r="H30" i="9"/>
  <c r="L30" i="9" s="1"/>
  <c r="K30" i="9"/>
  <c r="R1279" i="9"/>
  <c r="H482" i="9"/>
  <c r="L177" i="9"/>
  <c r="F194" i="9"/>
  <c r="L253" i="9"/>
  <c r="F270" i="9"/>
  <c r="H198" i="9"/>
  <c r="L198" i="9" s="1"/>
  <c r="K198" i="9"/>
  <c r="F636" i="9"/>
  <c r="K636" i="9"/>
  <c r="H282" i="9"/>
  <c r="L282" i="9" s="1"/>
  <c r="K282" i="9"/>
  <c r="F916" i="9"/>
  <c r="L899" i="9"/>
  <c r="H579" i="9"/>
  <c r="F444" i="9"/>
  <c r="F1299" i="9"/>
  <c r="R519" i="9"/>
  <c r="H580" i="9"/>
  <c r="H280" i="9"/>
  <c r="L280" i="9" s="1"/>
  <c r="K280" i="9"/>
  <c r="H1144" i="9"/>
  <c r="G215" i="10" s="1"/>
  <c r="H279" i="9"/>
  <c r="L279" i="9" s="1"/>
  <c r="K279" i="9"/>
  <c r="F729" i="9"/>
  <c r="F581" i="9"/>
  <c r="H1255" i="9"/>
  <c r="F1318" i="9"/>
  <c r="L1318" i="9" s="1"/>
  <c r="K1318" i="9"/>
  <c r="H205" i="9"/>
  <c r="L205" i="9" s="1"/>
  <c r="K205" i="9"/>
  <c r="F486" i="9"/>
  <c r="L486" i="9" s="1"/>
  <c r="K486" i="9"/>
  <c r="K35" i="9"/>
  <c r="H35" i="9"/>
  <c r="L35" i="9" s="1"/>
  <c r="K695" i="9"/>
  <c r="F695" i="9"/>
  <c r="H36" i="9"/>
  <c r="L36" i="9" s="1"/>
  <c r="K36" i="9"/>
  <c r="F1323" i="9"/>
  <c r="L1323" i="9" s="1"/>
  <c r="K1323" i="9"/>
  <c r="H824" i="9"/>
  <c r="H840" i="9" s="1"/>
  <c r="F1074" i="9"/>
  <c r="L1074" i="9" s="1"/>
  <c r="K1074" i="9"/>
  <c r="F610" i="9"/>
  <c r="H130" i="9"/>
  <c r="L130" i="9" s="1"/>
  <c r="K130" i="9"/>
  <c r="F976" i="9"/>
  <c r="F1054" i="9"/>
  <c r="H34" i="9"/>
  <c r="L34" i="9" s="1"/>
  <c r="K34" i="9"/>
  <c r="H121" i="9"/>
  <c r="L121" i="9" s="1"/>
  <c r="K121" i="9"/>
  <c r="H596" i="9"/>
  <c r="K596" i="9"/>
  <c r="H574" i="9"/>
  <c r="F1204" i="9"/>
  <c r="H199" i="9"/>
  <c r="L199" i="9" s="1"/>
  <c r="K199" i="9"/>
  <c r="L101" i="9"/>
  <c r="K844" i="9"/>
  <c r="L674" i="9"/>
  <c r="H688" i="9"/>
  <c r="F1077" i="9"/>
  <c r="E9" i="10"/>
  <c r="K9" i="10" s="1"/>
  <c r="J9" i="10"/>
  <c r="H33" i="9"/>
  <c r="L33" i="9" s="1"/>
  <c r="K33" i="9"/>
  <c r="H808" i="9"/>
  <c r="H821" i="9" s="1"/>
  <c r="H29" i="9"/>
  <c r="L29" i="9" s="1"/>
  <c r="K29" i="9"/>
  <c r="F1317" i="9"/>
  <c r="K1317" i="9"/>
  <c r="F637" i="9"/>
  <c r="L637" i="9" s="1"/>
  <c r="K637" i="9"/>
  <c r="H916" i="9"/>
  <c r="G196" i="10" s="1"/>
  <c r="H583" i="9"/>
  <c r="H200" i="9"/>
  <c r="L200" i="9" s="1"/>
  <c r="K200" i="9"/>
  <c r="H635" i="9"/>
  <c r="K635" i="9"/>
  <c r="H49" i="9"/>
  <c r="L49" i="9" s="1"/>
  <c r="K49" i="9"/>
  <c r="H272" i="9"/>
  <c r="K272" i="9"/>
  <c r="F1292" i="9"/>
  <c r="L1292" i="9" s="1"/>
  <c r="K1292" i="9"/>
  <c r="H197" i="9"/>
  <c r="K197" i="9"/>
  <c r="L1127" i="9"/>
  <c r="F1144" i="9"/>
  <c r="G185" i="10" l="1"/>
  <c r="J862" i="9"/>
  <c r="R862" i="9" s="1"/>
  <c r="H1052" i="9"/>
  <c r="H578" i="9"/>
  <c r="L120" i="9"/>
  <c r="H1353" i="9"/>
  <c r="L1337" i="9"/>
  <c r="L25" i="9"/>
  <c r="L695" i="9"/>
  <c r="K123" i="9"/>
  <c r="J1288" i="9"/>
  <c r="R1288" i="9" s="1"/>
  <c r="J1036" i="9"/>
  <c r="H650" i="9"/>
  <c r="G170" i="10" s="1"/>
  <c r="L635" i="9"/>
  <c r="J1324" i="9"/>
  <c r="K1324" i="9"/>
  <c r="F275" i="9"/>
  <c r="K275" i="9"/>
  <c r="J549" i="9"/>
  <c r="K549" i="9"/>
  <c r="L132" i="9"/>
  <c r="K132" i="9"/>
  <c r="G183" i="10"/>
  <c r="L596" i="9"/>
  <c r="H862" i="9"/>
  <c r="H1049" i="9"/>
  <c r="G203" i="10" s="1"/>
  <c r="H213" i="9"/>
  <c r="G83" i="10" s="1"/>
  <c r="L197" i="9"/>
  <c r="H289" i="9"/>
  <c r="G102" i="10" s="1"/>
  <c r="G118" i="10" s="1"/>
  <c r="G28" i="10" s="1"/>
  <c r="L272" i="9"/>
  <c r="G177" i="10"/>
  <c r="J1283" i="9"/>
  <c r="K1283" i="9"/>
  <c r="L125" i="9"/>
  <c r="K125" i="9"/>
  <c r="J1038" i="9"/>
  <c r="K1038" i="9"/>
  <c r="G184" i="10"/>
  <c r="L1317" i="9"/>
  <c r="L636" i="9"/>
  <c r="F650" i="9"/>
  <c r="L270" i="9"/>
  <c r="H707" i="9"/>
  <c r="G178" i="10" s="1"/>
  <c r="L693" i="9"/>
  <c r="F1030" i="9"/>
  <c r="F38" i="9"/>
  <c r="K38" i="9"/>
  <c r="J810" i="9"/>
  <c r="K810" i="9"/>
  <c r="F40" i="9"/>
  <c r="L40" i="9" s="1"/>
  <c r="K40" i="9"/>
  <c r="L133" i="9"/>
  <c r="K133" i="9"/>
  <c r="F203" i="9"/>
  <c r="L203" i="9" s="1"/>
  <c r="K203" i="9"/>
  <c r="L178" i="9"/>
  <c r="H194" i="9"/>
  <c r="G82" i="10" s="1"/>
  <c r="G99" i="10" s="1"/>
  <c r="G27" i="10" s="1"/>
  <c r="H1300" i="9"/>
  <c r="H1051" i="9"/>
  <c r="H577" i="9"/>
  <c r="G167" i="10"/>
  <c r="K202" i="9"/>
  <c r="F202" i="9"/>
  <c r="L844" i="9"/>
  <c r="F767" i="9"/>
  <c r="L767" i="9" s="1"/>
  <c r="K767" i="9"/>
  <c r="L916" i="9"/>
  <c r="H1296" i="9"/>
  <c r="G223" i="10" s="1"/>
  <c r="L880" i="9"/>
  <c r="F276" i="9"/>
  <c r="L276" i="9" s="1"/>
  <c r="K276" i="9"/>
  <c r="L1144" i="9"/>
  <c r="J823" i="9"/>
  <c r="K823" i="9"/>
  <c r="L38" i="9" l="1"/>
  <c r="F817" i="9"/>
  <c r="L817" i="9" s="1"/>
  <c r="K817" i="9"/>
  <c r="F1241" i="9"/>
  <c r="J999" i="9"/>
  <c r="K999" i="9"/>
  <c r="R1038" i="9"/>
  <c r="L1038" i="9"/>
  <c r="J795" i="9"/>
  <c r="K795" i="9"/>
  <c r="F671" i="9"/>
  <c r="K671" i="9"/>
  <c r="F998" i="9"/>
  <c r="L998" i="9" s="1"/>
  <c r="K998" i="9"/>
  <c r="F1357" i="9"/>
  <c r="L1357" i="9" s="1"/>
  <c r="K1357" i="9"/>
  <c r="E101" i="10"/>
  <c r="J101" i="10"/>
  <c r="R1283" i="9"/>
  <c r="L1283" i="9"/>
  <c r="L1353" i="9"/>
  <c r="J698" i="9"/>
  <c r="K698" i="9"/>
  <c r="F1000" i="9"/>
  <c r="L1000" i="9" s="1"/>
  <c r="K1000" i="9"/>
  <c r="J470" i="9"/>
  <c r="K470" i="9"/>
  <c r="F463" i="9"/>
  <c r="E82" i="10"/>
  <c r="J82" i="10"/>
  <c r="L123" i="9"/>
  <c r="F1243" i="9"/>
  <c r="J477" i="9"/>
  <c r="K477" i="9"/>
  <c r="L194" i="9"/>
  <c r="F554" i="9"/>
  <c r="L554" i="9" s="1"/>
  <c r="K554" i="9"/>
  <c r="J750" i="9"/>
  <c r="K750" i="9"/>
  <c r="L650" i="9"/>
  <c r="J476" i="9"/>
  <c r="K476" i="9"/>
  <c r="H1053" i="9"/>
  <c r="H1298" i="9"/>
  <c r="H582" i="9"/>
  <c r="L202" i="9"/>
  <c r="J583" i="9"/>
  <c r="K583" i="9"/>
  <c r="R549" i="9"/>
  <c r="R574" i="9" s="1"/>
  <c r="Q167" i="10" s="1"/>
  <c r="L549" i="9"/>
  <c r="J574" i="9"/>
  <c r="I167" i="10" s="1"/>
  <c r="J475" i="9"/>
  <c r="K475" i="9"/>
  <c r="F1358" i="9"/>
  <c r="L1358" i="9" s="1"/>
  <c r="K1358" i="9"/>
  <c r="E202" i="10"/>
  <c r="J1305" i="9"/>
  <c r="K1305" i="9"/>
  <c r="J584" i="9"/>
  <c r="K584" i="9"/>
  <c r="F43" i="9"/>
  <c r="L43" i="9" s="1"/>
  <c r="K43" i="9"/>
  <c r="F702" i="9"/>
  <c r="L702" i="9" s="1"/>
  <c r="K702" i="9"/>
  <c r="J825" i="9"/>
  <c r="K825" i="9"/>
  <c r="R1324" i="9"/>
  <c r="L1324" i="9"/>
  <c r="J1304" i="9"/>
  <c r="K1304" i="9"/>
  <c r="F102" i="9"/>
  <c r="K102" i="9"/>
  <c r="F390" i="9"/>
  <c r="K390" i="9"/>
  <c r="J1055" i="9"/>
  <c r="K1055" i="9"/>
  <c r="F8" i="9"/>
  <c r="K8" i="9"/>
  <c r="K350" i="9"/>
  <c r="F350" i="9"/>
  <c r="J1251" i="9"/>
  <c r="K1251" i="9"/>
  <c r="J473" i="9"/>
  <c r="K473" i="9"/>
  <c r="J1252" i="9"/>
  <c r="K1252" i="9"/>
  <c r="J479" i="9"/>
  <c r="K479" i="9"/>
  <c r="H1089" i="9"/>
  <c r="H1106" i="9" s="1"/>
  <c r="G206" i="10" s="1"/>
  <c r="H861" i="9"/>
  <c r="H878" i="9" s="1"/>
  <c r="G187" i="10" s="1"/>
  <c r="J482" i="9"/>
  <c r="K482" i="9"/>
  <c r="J196" i="10"/>
  <c r="E196" i="10"/>
  <c r="J1284" i="9"/>
  <c r="K1284" i="9"/>
  <c r="J694" i="9"/>
  <c r="K694" i="9"/>
  <c r="F44" i="9"/>
  <c r="L44" i="9" s="1"/>
  <c r="K44" i="9"/>
  <c r="F207" i="9"/>
  <c r="L207" i="9" s="1"/>
  <c r="K207" i="9"/>
  <c r="F994" i="9"/>
  <c r="J277" i="9"/>
  <c r="K277" i="9"/>
  <c r="J1001" i="9"/>
  <c r="K1001" i="9"/>
  <c r="K352" i="9"/>
  <c r="J840" i="9"/>
  <c r="I185" i="10" s="1"/>
  <c r="R823" i="9"/>
  <c r="L823" i="9"/>
  <c r="F611" i="9"/>
  <c r="L131" i="9"/>
  <c r="K131" i="9"/>
  <c r="J523" i="9"/>
  <c r="K523" i="9"/>
  <c r="F487" i="9"/>
  <c r="L487" i="9" s="1"/>
  <c r="K487" i="9"/>
  <c r="F9" i="9"/>
  <c r="L9" i="9" s="1"/>
  <c r="K9" i="9"/>
  <c r="J126" i="9"/>
  <c r="K126" i="9"/>
  <c r="E181" i="10"/>
  <c r="F1079" i="9"/>
  <c r="R810" i="9"/>
  <c r="L810" i="9"/>
  <c r="F605" i="9"/>
  <c r="F672" i="9"/>
  <c r="L672" i="9" s="1"/>
  <c r="K672" i="9"/>
  <c r="J1089" i="9"/>
  <c r="J861" i="9"/>
  <c r="J824" i="9"/>
  <c r="R824" i="9" s="1"/>
  <c r="J1302" i="9"/>
  <c r="R1302" i="9" s="1"/>
  <c r="J580" i="9"/>
  <c r="R580" i="9" s="1"/>
  <c r="J579" i="9"/>
  <c r="R579" i="9" s="1"/>
  <c r="J576" i="9"/>
  <c r="J1301" i="9"/>
  <c r="R1301" i="9" s="1"/>
  <c r="F478" i="9"/>
  <c r="L478" i="9" s="1"/>
  <c r="K478" i="9"/>
  <c r="J1039" i="9"/>
  <c r="K1039" i="9"/>
  <c r="F42" i="9"/>
  <c r="L42" i="9" s="1"/>
  <c r="K42" i="9"/>
  <c r="J1255" i="9"/>
  <c r="K1255" i="9"/>
  <c r="L275" i="9"/>
  <c r="R1036" i="9"/>
  <c r="J1049" i="9"/>
  <c r="I203" i="10" s="1"/>
  <c r="J604" i="9"/>
  <c r="K604" i="9"/>
  <c r="F351" i="9"/>
  <c r="L351" i="9" s="1"/>
  <c r="K351" i="9"/>
  <c r="J957" i="9"/>
  <c r="R957" i="9" s="1"/>
  <c r="F46" i="9"/>
  <c r="E215" i="10"/>
  <c r="J215" i="10"/>
  <c r="F103" i="9"/>
  <c r="L103" i="9" s="1"/>
  <c r="K103" i="9"/>
  <c r="F467" i="9" l="1"/>
  <c r="R576" i="9"/>
  <c r="R126" i="9"/>
  <c r="L126" i="9"/>
  <c r="J1300" i="9"/>
  <c r="R1300" i="9" s="1"/>
  <c r="J1051" i="9"/>
  <c r="J577" i="9"/>
  <c r="R577" i="9" s="1"/>
  <c r="R694" i="9"/>
  <c r="J707" i="9"/>
  <c r="I178" i="10" s="1"/>
  <c r="L694" i="9"/>
  <c r="R1251" i="9"/>
  <c r="L1251" i="9"/>
  <c r="R1055" i="9"/>
  <c r="L1055" i="9"/>
  <c r="F445" i="9"/>
  <c r="K101" i="10"/>
  <c r="F365" i="9"/>
  <c r="L350" i="9"/>
  <c r="F606" i="9"/>
  <c r="F1075" i="9"/>
  <c r="R584" i="9"/>
  <c r="L584" i="9"/>
  <c r="F137" i="9"/>
  <c r="R477" i="9"/>
  <c r="L477" i="9"/>
  <c r="R475" i="9"/>
  <c r="L475" i="9"/>
  <c r="R698" i="9"/>
  <c r="L698" i="9"/>
  <c r="H128" i="9"/>
  <c r="R861" i="9"/>
  <c r="R878" i="9" s="1"/>
  <c r="Q187" i="10" s="1"/>
  <c r="J878" i="9"/>
  <c r="I187" i="10" s="1"/>
  <c r="L8" i="9"/>
  <c r="F23" i="9"/>
  <c r="F1325" i="9"/>
  <c r="F688" i="9"/>
  <c r="L671" i="9"/>
  <c r="R476" i="9"/>
  <c r="L476" i="9"/>
  <c r="F995" i="9"/>
  <c r="F1011" i="9" s="1"/>
  <c r="R750" i="9"/>
  <c r="L750" i="9"/>
  <c r="J1106" i="9"/>
  <c r="I206" i="10" s="1"/>
  <c r="R1089" i="9"/>
  <c r="R1106" i="9" s="1"/>
  <c r="Q206" i="10" s="1"/>
  <c r="E170" i="10"/>
  <c r="K170" i="10" s="1"/>
  <c r="J170" i="10"/>
  <c r="K82" i="10"/>
  <c r="R1284" i="9"/>
  <c r="L1284" i="9"/>
  <c r="R1001" i="9"/>
  <c r="L1001" i="9"/>
  <c r="R840" i="9"/>
  <c r="Q185" i="10" s="1"/>
  <c r="H48" i="9"/>
  <c r="L390" i="9"/>
  <c r="J709" i="9"/>
  <c r="R482" i="9"/>
  <c r="L482" i="9"/>
  <c r="R825" i="9"/>
  <c r="L825" i="9"/>
  <c r="R604" i="9"/>
  <c r="L604" i="9"/>
  <c r="R583" i="9"/>
  <c r="L583" i="9"/>
  <c r="F498" i="9"/>
  <c r="F1263" i="9"/>
  <c r="R1252" i="9"/>
  <c r="L1252" i="9"/>
  <c r="R473" i="9"/>
  <c r="L473" i="9"/>
  <c r="R352" i="9"/>
  <c r="L352" i="9"/>
  <c r="R1255" i="9"/>
  <c r="L1255" i="9"/>
  <c r="K196" i="10"/>
  <c r="R1304" i="9"/>
  <c r="L1304" i="9"/>
  <c r="G226" i="10"/>
  <c r="K226" i="10" s="1"/>
  <c r="J226" i="10"/>
  <c r="L795" i="9"/>
  <c r="R1039" i="9"/>
  <c r="R1049" i="9" s="1"/>
  <c r="Q203" i="10" s="1"/>
  <c r="L1039" i="9"/>
  <c r="R1305" i="9"/>
  <c r="L1305" i="9"/>
  <c r="R470" i="9"/>
  <c r="L470" i="9"/>
  <c r="R277" i="9"/>
  <c r="R289" i="9" s="1"/>
  <c r="Q102" i="10" s="1"/>
  <c r="Q118" i="10" s="1"/>
  <c r="Q28" i="10" s="1"/>
  <c r="J289" i="9"/>
  <c r="I102" i="10" s="1"/>
  <c r="I118" i="10" s="1"/>
  <c r="I28" i="10" s="1"/>
  <c r="L277" i="9"/>
  <c r="R479" i="9"/>
  <c r="L479" i="9"/>
  <c r="L102" i="9"/>
  <c r="F118" i="9"/>
  <c r="K215" i="10"/>
  <c r="R523" i="9"/>
  <c r="L523" i="9"/>
  <c r="F1244" i="9"/>
  <c r="F1258" i="9" s="1"/>
  <c r="J1052" i="9"/>
  <c r="R1052" i="9" s="1"/>
  <c r="J578" i="9"/>
  <c r="R578" i="9" s="1"/>
  <c r="J446" i="9"/>
  <c r="R446" i="9" s="1"/>
  <c r="R999" i="9"/>
  <c r="L999" i="9"/>
  <c r="E221" i="10" l="1"/>
  <c r="J1165" i="9"/>
  <c r="J937" i="9"/>
  <c r="J405" i="9"/>
  <c r="J975" i="9"/>
  <c r="J1203" i="9"/>
  <c r="J728" i="9"/>
  <c r="J443" i="9"/>
  <c r="R709" i="9"/>
  <c r="R726" i="9" s="1"/>
  <c r="Q179" i="10" s="1"/>
  <c r="J726" i="9"/>
  <c r="I179" i="10" s="1"/>
  <c r="L688" i="9"/>
  <c r="H137" i="9"/>
  <c r="E64" i="10"/>
  <c r="J46" i="9"/>
  <c r="K46" i="9"/>
  <c r="F1277" i="9"/>
  <c r="R707" i="9"/>
  <c r="Q178" i="10" s="1"/>
  <c r="H61" i="9"/>
  <c r="G45" i="10" s="1"/>
  <c r="G61" i="10" s="1"/>
  <c r="G25" i="10" s="1"/>
  <c r="L23" i="9"/>
  <c r="F1071" i="9"/>
  <c r="L1071" i="9" s="1"/>
  <c r="K1071" i="9"/>
  <c r="L118" i="9"/>
  <c r="H994" i="9"/>
  <c r="H465" i="9"/>
  <c r="H1243" i="9"/>
  <c r="J1184" i="9"/>
  <c r="J956" i="9"/>
  <c r="J424" i="9"/>
  <c r="R1051" i="9"/>
  <c r="J44" i="10" l="1"/>
  <c r="E44" i="10"/>
  <c r="H1223" i="9"/>
  <c r="R46" i="9"/>
  <c r="L46" i="9"/>
  <c r="H845" i="9"/>
  <c r="H462" i="9"/>
  <c r="H729" i="9"/>
  <c r="H1242" i="9"/>
  <c r="H605" i="9"/>
  <c r="K605" i="9"/>
  <c r="F601" i="9"/>
  <c r="L601" i="9" s="1"/>
  <c r="K601" i="9"/>
  <c r="H976" i="9"/>
  <c r="H747" i="9"/>
  <c r="R443" i="9"/>
  <c r="F1070" i="9"/>
  <c r="K1070" i="9"/>
  <c r="H1204" i="9"/>
  <c r="H464" i="9"/>
  <c r="H485" i="9"/>
  <c r="R728" i="9"/>
  <c r="H1248" i="9"/>
  <c r="H467" i="9"/>
  <c r="L467" i="9" s="1"/>
  <c r="K467" i="9"/>
  <c r="H463" i="9"/>
  <c r="R1184" i="9"/>
  <c r="R1201" i="9" s="1"/>
  <c r="Q218" i="10" s="1"/>
  <c r="J1201" i="9"/>
  <c r="I218" i="10" s="1"/>
  <c r="H1299" i="9"/>
  <c r="H995" i="9"/>
  <c r="L995" i="9" s="1"/>
  <c r="K995" i="9"/>
  <c r="R405" i="9"/>
  <c r="R422" i="9" s="1"/>
  <c r="Q161" i="10" s="1"/>
  <c r="J422" i="9"/>
  <c r="I161" i="10" s="1"/>
  <c r="R1203" i="9"/>
  <c r="H581" i="9"/>
  <c r="H1244" i="9"/>
  <c r="L1244" i="9" s="1"/>
  <c r="K1244" i="9"/>
  <c r="R937" i="9"/>
  <c r="R954" i="9" s="1"/>
  <c r="Q198" i="10" s="1"/>
  <c r="J954" i="9"/>
  <c r="I198" i="10" s="1"/>
  <c r="H1260" i="9"/>
  <c r="H1077" i="9"/>
  <c r="F598" i="9"/>
  <c r="H1054" i="9"/>
  <c r="J1182" i="9"/>
  <c r="I217" i="10" s="1"/>
  <c r="R1165" i="9"/>
  <c r="R1182" i="9" s="1"/>
  <c r="Q217" i="10" s="1"/>
  <c r="H1079" i="9"/>
  <c r="H1247" i="9"/>
  <c r="H1253" i="9"/>
  <c r="R424" i="9"/>
  <c r="R441" i="9" s="1"/>
  <c r="Q162" i="10" s="1"/>
  <c r="J441" i="9"/>
  <c r="I162" i="10" s="1"/>
  <c r="H1013" i="9"/>
  <c r="H606" i="9"/>
  <c r="H444" i="9"/>
  <c r="F582" i="9"/>
  <c r="F1053" i="9"/>
  <c r="H1325" i="9"/>
  <c r="R975" i="9"/>
  <c r="F1298" i="9"/>
  <c r="H1241" i="9"/>
  <c r="H1263" i="9"/>
  <c r="L1263" i="9" s="1"/>
  <c r="K1263" i="9"/>
  <c r="H445" i="9"/>
  <c r="R956" i="9"/>
  <c r="R973" i="9" s="1"/>
  <c r="Q199" i="10" s="1"/>
  <c r="J973" i="9"/>
  <c r="I199" i="10" s="1"/>
  <c r="E201" i="10"/>
  <c r="H610" i="9"/>
  <c r="J63" i="10"/>
  <c r="E63" i="10"/>
  <c r="H1075" i="9"/>
  <c r="E158" i="10"/>
  <c r="E164" i="10"/>
  <c r="H766" i="9"/>
  <c r="H1261" i="9"/>
  <c r="H1014" i="9"/>
  <c r="H611" i="9"/>
  <c r="E177" i="10"/>
  <c r="J177" i="10"/>
  <c r="E222" i="10" l="1"/>
  <c r="H1315" i="9"/>
  <c r="L1070" i="9"/>
  <c r="K47" i="9"/>
  <c r="F47" i="9"/>
  <c r="L47" i="9" s="1"/>
  <c r="H783" i="9"/>
  <c r="G182" i="10" s="1"/>
  <c r="F545" i="9"/>
  <c r="L545" i="9" s="1"/>
  <c r="K545" i="9"/>
  <c r="H764" i="9"/>
  <c r="E80" i="10"/>
  <c r="K63" i="10"/>
  <c r="H1239" i="9"/>
  <c r="G220" i="10" s="1"/>
  <c r="F1037" i="9"/>
  <c r="L1037" i="9" s="1"/>
  <c r="K1037" i="9"/>
  <c r="J1243" i="9"/>
  <c r="K1243" i="9"/>
  <c r="H593" i="9"/>
  <c r="J994" i="9"/>
  <c r="K994" i="9"/>
  <c r="H1258" i="9"/>
  <c r="H1011" i="9"/>
  <c r="H498" i="9"/>
  <c r="F542" i="9"/>
  <c r="L542" i="9" s="1"/>
  <c r="K542" i="9"/>
  <c r="K552" i="9"/>
  <c r="F552" i="9"/>
  <c r="L552" i="9" s="1"/>
  <c r="F881" i="9"/>
  <c r="K881" i="9"/>
  <c r="F544" i="9"/>
  <c r="L544" i="9" s="1"/>
  <c r="K544" i="9"/>
  <c r="K785" i="9"/>
  <c r="F785" i="9"/>
  <c r="F543" i="9"/>
  <c r="L543" i="9" s="1"/>
  <c r="K543" i="9"/>
  <c r="F794" i="9"/>
  <c r="L794" i="9" s="1"/>
  <c r="K794" i="9"/>
  <c r="J465" i="9"/>
  <c r="K465" i="9"/>
  <c r="F1279" i="9"/>
  <c r="K1279" i="9"/>
  <c r="F1395" i="9"/>
  <c r="K1395" i="9"/>
  <c r="H1030" i="9"/>
  <c r="F1289" i="9"/>
  <c r="F804" i="9"/>
  <c r="K804" i="9"/>
  <c r="K1036" i="9"/>
  <c r="F1036" i="9"/>
  <c r="L1036" i="9" s="1"/>
  <c r="K44" i="10"/>
  <c r="K177" i="10"/>
  <c r="F807" i="9"/>
  <c r="L807" i="9" s="1"/>
  <c r="K807" i="9"/>
  <c r="G64" i="10"/>
  <c r="K786" i="9"/>
  <c r="F786" i="9"/>
  <c r="L786" i="9" s="1"/>
  <c r="F814" i="9"/>
  <c r="F553" i="9"/>
  <c r="L553" i="9" s="1"/>
  <c r="K553" i="9"/>
  <c r="F1397" i="9"/>
  <c r="L1397" i="9" s="1"/>
  <c r="K1397" i="9"/>
  <c r="F1396" i="9"/>
  <c r="L1396" i="9" s="1"/>
  <c r="K1396" i="9"/>
  <c r="H1068" i="9"/>
  <c r="G204" i="10" s="1"/>
  <c r="F1288" i="9"/>
  <c r="L1288" i="9" s="1"/>
  <c r="K1288" i="9"/>
  <c r="K540" i="9"/>
  <c r="F540" i="9"/>
  <c r="K1032" i="9"/>
  <c r="F1032" i="9"/>
  <c r="H1277" i="9"/>
  <c r="L605" i="9"/>
  <c r="F956" i="9" l="1"/>
  <c r="J1075" i="9"/>
  <c r="K1075" i="9"/>
  <c r="J581" i="9"/>
  <c r="K581" i="9"/>
  <c r="L1395" i="9"/>
  <c r="F1410" i="9"/>
  <c r="J445" i="9"/>
  <c r="K445" i="9"/>
  <c r="F882" i="9"/>
  <c r="L882" i="9" s="1"/>
  <c r="K882" i="9"/>
  <c r="J1241" i="9"/>
  <c r="K1241" i="9"/>
  <c r="J1253" i="9"/>
  <c r="K1253" i="9"/>
  <c r="J1204" i="9"/>
  <c r="K1204" i="9"/>
  <c r="J1054" i="9"/>
  <c r="K1054" i="9"/>
  <c r="G168" i="10"/>
  <c r="J1247" i="9"/>
  <c r="K1247" i="9"/>
  <c r="L540" i="9"/>
  <c r="F1184" i="9"/>
  <c r="J582" i="9"/>
  <c r="K582" i="9"/>
  <c r="F709" i="9"/>
  <c r="F768" i="9"/>
  <c r="K768" i="9"/>
  <c r="F1355" i="9"/>
  <c r="K1355" i="9"/>
  <c r="J976" i="9"/>
  <c r="K976" i="9"/>
  <c r="F405" i="9"/>
  <c r="F957" i="9"/>
  <c r="K701" i="9"/>
  <c r="F701" i="9"/>
  <c r="L701" i="9" s="1"/>
  <c r="K652" i="9"/>
  <c r="F652" i="9"/>
  <c r="J1325" i="9"/>
  <c r="K1325" i="9"/>
  <c r="R994" i="9"/>
  <c r="R1011" i="9" s="1"/>
  <c r="Q201" i="10" s="1"/>
  <c r="J1011" i="9"/>
  <c r="I201" i="10" s="1"/>
  <c r="L994" i="9"/>
  <c r="J606" i="9"/>
  <c r="K606" i="9"/>
  <c r="J48" i="9"/>
  <c r="K48" i="9"/>
  <c r="F937" i="9"/>
  <c r="J610" i="9"/>
  <c r="K610" i="9"/>
  <c r="J1053" i="9"/>
  <c r="K1053" i="9"/>
  <c r="J1079" i="9"/>
  <c r="K1079" i="9"/>
  <c r="J1013" i="9"/>
  <c r="K1013" i="9"/>
  <c r="F710" i="9"/>
  <c r="J845" i="9"/>
  <c r="K845" i="9"/>
  <c r="F1165" i="9"/>
  <c r="J1298" i="9"/>
  <c r="K1298" i="9"/>
  <c r="F1356" i="9"/>
  <c r="L1356" i="9" s="1"/>
  <c r="K1356" i="9"/>
  <c r="J1261" i="9"/>
  <c r="K1261" i="9"/>
  <c r="H918" i="9"/>
  <c r="H935" i="9" s="1"/>
  <c r="G197" i="10" s="1"/>
  <c r="H1146" i="9"/>
  <c r="H1163" i="9" s="1"/>
  <c r="G216" i="10" s="1"/>
  <c r="H367" i="9"/>
  <c r="H384" i="9" s="1"/>
  <c r="G159" i="10" s="1"/>
  <c r="K551" i="9"/>
  <c r="F551" i="9"/>
  <c r="L551" i="9" s="1"/>
  <c r="F1286" i="9"/>
  <c r="L1286" i="9" s="1"/>
  <c r="K1286" i="9"/>
  <c r="F653" i="9"/>
  <c r="L653" i="9" s="1"/>
  <c r="K653" i="9"/>
  <c r="J463" i="9"/>
  <c r="K463" i="9"/>
  <c r="L1279" i="9"/>
  <c r="J1248" i="9"/>
  <c r="K1248" i="9"/>
  <c r="R465" i="9"/>
  <c r="L465" i="9"/>
  <c r="G202" i="10"/>
  <c r="F654" i="9"/>
  <c r="L654" i="9" s="1"/>
  <c r="K654" i="9"/>
  <c r="F1110" i="9"/>
  <c r="L1110" i="9" s="1"/>
  <c r="K1110" i="9"/>
  <c r="F1108" i="9"/>
  <c r="K1108" i="9"/>
  <c r="F45" i="9"/>
  <c r="K45" i="9"/>
  <c r="F696" i="9"/>
  <c r="K696" i="9"/>
  <c r="F555" i="9"/>
  <c r="L555" i="9" s="1"/>
  <c r="K555" i="9"/>
  <c r="J747" i="9"/>
  <c r="K747" i="9"/>
  <c r="J485" i="9"/>
  <c r="K485" i="9"/>
  <c r="G224" i="10"/>
  <c r="J611" i="9"/>
  <c r="K611" i="9"/>
  <c r="J1077" i="9"/>
  <c r="K1077" i="9"/>
  <c r="L881" i="9"/>
  <c r="J1223" i="9"/>
  <c r="K1223" i="9"/>
  <c r="F208" i="9"/>
  <c r="K208" i="9"/>
  <c r="L785" i="9"/>
  <c r="F392" i="9"/>
  <c r="L392" i="9" s="1"/>
  <c r="K392" i="9"/>
  <c r="F699" i="9"/>
  <c r="L699" i="9" s="1"/>
  <c r="K699" i="9"/>
  <c r="J464" i="9"/>
  <c r="K464" i="9"/>
  <c r="J1299" i="9"/>
  <c r="K1299" i="9"/>
  <c r="F541" i="9"/>
  <c r="L541" i="9" s="1"/>
  <c r="K541" i="9"/>
  <c r="J462" i="9"/>
  <c r="K462" i="9"/>
  <c r="K769" i="9"/>
  <c r="F769" i="9"/>
  <c r="L769" i="9" s="1"/>
  <c r="J766" i="9"/>
  <c r="K766" i="9"/>
  <c r="L804" i="9"/>
  <c r="L1032" i="9"/>
  <c r="F1049" i="9"/>
  <c r="J444" i="9"/>
  <c r="K444" i="9"/>
  <c r="F700" i="9"/>
  <c r="L700" i="9" s="1"/>
  <c r="K700" i="9"/>
  <c r="J598" i="9"/>
  <c r="K598" i="9"/>
  <c r="F1109" i="9"/>
  <c r="L1109" i="9" s="1"/>
  <c r="K1109" i="9"/>
  <c r="J128" i="9"/>
  <c r="K128" i="9"/>
  <c r="F789" i="9"/>
  <c r="L789" i="9" s="1"/>
  <c r="K789" i="9"/>
  <c r="F815" i="9"/>
  <c r="G80" i="10"/>
  <c r="G26" i="10" s="1"/>
  <c r="G42" i="10" s="1"/>
  <c r="G5" i="10" s="1"/>
  <c r="R1243" i="9"/>
  <c r="L1243" i="9"/>
  <c r="J1014" i="9"/>
  <c r="K1014" i="9"/>
  <c r="J1260" i="9"/>
  <c r="K1260" i="9"/>
  <c r="F278" i="9"/>
  <c r="K278" i="9"/>
  <c r="F391" i="9"/>
  <c r="K391" i="9"/>
  <c r="J729" i="9"/>
  <c r="K729" i="9"/>
  <c r="F788" i="9"/>
  <c r="L788" i="9" s="1"/>
  <c r="K788" i="9"/>
  <c r="F424" i="9"/>
  <c r="J1242" i="9"/>
  <c r="K1242" i="9"/>
  <c r="L1011" i="9" l="1"/>
  <c r="G221" i="10"/>
  <c r="R48" i="9"/>
  <c r="R61" i="9" s="1"/>
  <c r="Q45" i="10" s="1"/>
  <c r="Q61" i="10" s="1"/>
  <c r="Q25" i="10" s="1"/>
  <c r="L48" i="9"/>
  <c r="J61" i="9"/>
  <c r="I45" i="10" s="1"/>
  <c r="I61" i="10" s="1"/>
  <c r="I25" i="10" s="1"/>
  <c r="R1253" i="9"/>
  <c r="L1253" i="9"/>
  <c r="E26" i="10"/>
  <c r="G201" i="10"/>
  <c r="K201" i="10" s="1"/>
  <c r="J201" i="10"/>
  <c r="R976" i="9"/>
  <c r="R992" i="9" s="1"/>
  <c r="Q200" i="10" s="1"/>
  <c r="J992" i="9"/>
  <c r="I200" i="10" s="1"/>
  <c r="L976" i="9"/>
  <c r="R445" i="9"/>
  <c r="L445" i="9"/>
  <c r="F954" i="9"/>
  <c r="F612" i="9"/>
  <c r="R582" i="9"/>
  <c r="L582" i="9"/>
  <c r="R766" i="9"/>
  <c r="R783" i="9" s="1"/>
  <c r="Q182" i="10" s="1"/>
  <c r="J783" i="9"/>
  <c r="I182" i="10" s="1"/>
  <c r="L766" i="9"/>
  <c r="J1258" i="9"/>
  <c r="R1241" i="9"/>
  <c r="L1241" i="9"/>
  <c r="L45" i="9"/>
  <c r="F61" i="9"/>
  <c r="R1077" i="9"/>
  <c r="L1077" i="9"/>
  <c r="G181" i="10"/>
  <c r="R1014" i="9"/>
  <c r="L1014" i="9"/>
  <c r="F1327" i="9"/>
  <c r="R462" i="9"/>
  <c r="J498" i="9"/>
  <c r="L462" i="9"/>
  <c r="F1372" i="9"/>
  <c r="L1355" i="9"/>
  <c r="F441" i="9"/>
  <c r="R1079" i="9"/>
  <c r="L1079" i="9"/>
  <c r="L768" i="9"/>
  <c r="F783" i="9"/>
  <c r="R1247" i="9"/>
  <c r="L1247" i="9"/>
  <c r="R581" i="9"/>
  <c r="J593" i="9"/>
  <c r="I168" i="10" s="1"/>
  <c r="L581" i="9"/>
  <c r="L1049" i="9"/>
  <c r="L391" i="9"/>
  <c r="F403" i="9"/>
  <c r="F422" i="9"/>
  <c r="R598" i="9"/>
  <c r="J631" i="9"/>
  <c r="I169" i="10" s="1"/>
  <c r="L598" i="9"/>
  <c r="L1410" i="9"/>
  <c r="R1013" i="9"/>
  <c r="R1030" i="9" s="1"/>
  <c r="Q202" i="10" s="1"/>
  <c r="J1030" i="9"/>
  <c r="L1013" i="9"/>
  <c r="R501" i="9"/>
  <c r="R1299" i="9"/>
  <c r="L1299" i="9"/>
  <c r="R464" i="9"/>
  <c r="L464" i="9"/>
  <c r="R606" i="9"/>
  <c r="L606" i="9"/>
  <c r="G164" i="10"/>
  <c r="F1125" i="9"/>
  <c r="L1108" i="9"/>
  <c r="F669" i="9"/>
  <c r="L652" i="9"/>
  <c r="L208" i="9"/>
  <c r="F213" i="9"/>
  <c r="R1298" i="9"/>
  <c r="R1315" i="9" s="1"/>
  <c r="Q224" i="10" s="1"/>
  <c r="J1315" i="9"/>
  <c r="I224" i="10" s="1"/>
  <c r="L1298" i="9"/>
  <c r="R1053" i="9"/>
  <c r="J1068" i="9"/>
  <c r="I204" i="10" s="1"/>
  <c r="L1053" i="9"/>
  <c r="G222" i="10"/>
  <c r="F726" i="9"/>
  <c r="R1248" i="9"/>
  <c r="L1248" i="9"/>
  <c r="R128" i="9"/>
  <c r="R137" i="9" s="1"/>
  <c r="Q64" i="10" s="1"/>
  <c r="Q80" i="10" s="1"/>
  <c r="Q26" i="10" s="1"/>
  <c r="J137" i="9"/>
  <c r="L128" i="9"/>
  <c r="R611" i="9"/>
  <c r="L611" i="9"/>
  <c r="J1277" i="9"/>
  <c r="R1260" i="9"/>
  <c r="L1260" i="9"/>
  <c r="R1261" i="9"/>
  <c r="L1261" i="9"/>
  <c r="R1075" i="9"/>
  <c r="J1087" i="9"/>
  <c r="I205" i="10" s="1"/>
  <c r="L1075" i="9"/>
  <c r="R1204" i="9"/>
  <c r="R1220" i="9" s="1"/>
  <c r="Q219" i="10" s="1"/>
  <c r="J1220" i="9"/>
  <c r="I219" i="10" s="1"/>
  <c r="L1204" i="9"/>
  <c r="R463" i="9"/>
  <c r="L463" i="9"/>
  <c r="L278" i="9"/>
  <c r="F289" i="9"/>
  <c r="R1242" i="9"/>
  <c r="L1242" i="9"/>
  <c r="R485" i="9"/>
  <c r="L485" i="9"/>
  <c r="R747" i="9"/>
  <c r="R764" i="9" s="1"/>
  <c r="Q181" i="10" s="1"/>
  <c r="J764" i="9"/>
  <c r="L747" i="9"/>
  <c r="F517" i="9"/>
  <c r="R1223" i="9"/>
  <c r="R1239" i="9" s="1"/>
  <c r="Q220" i="10" s="1"/>
  <c r="J1239" i="9"/>
  <c r="I220" i="10" s="1"/>
  <c r="L1223" i="9"/>
  <c r="F1182" i="9"/>
  <c r="R610" i="9"/>
  <c r="L610" i="9"/>
  <c r="R1054" i="9"/>
  <c r="L1054" i="9"/>
  <c r="R845" i="9"/>
  <c r="R859" i="9" s="1"/>
  <c r="Q186" i="10" s="1"/>
  <c r="J859" i="9"/>
  <c r="I186" i="10" s="1"/>
  <c r="L845" i="9"/>
  <c r="F1201" i="9"/>
  <c r="F1081" i="9"/>
  <c r="F1087" i="9" s="1"/>
  <c r="R500" i="9"/>
  <c r="J517" i="9"/>
  <c r="I165" i="10" s="1"/>
  <c r="R1325" i="9"/>
  <c r="R1334" i="9" s="1"/>
  <c r="Q225" i="10" s="1"/>
  <c r="J1334" i="9"/>
  <c r="I225" i="10" s="1"/>
  <c r="L1325" i="9"/>
  <c r="L696" i="9"/>
  <c r="F707" i="9"/>
  <c r="R729" i="9"/>
  <c r="R745" i="9" s="1"/>
  <c r="Q180" i="10" s="1"/>
  <c r="J745" i="9"/>
  <c r="I180" i="10" s="1"/>
  <c r="L729" i="9"/>
  <c r="R444" i="9"/>
  <c r="R460" i="9" s="1"/>
  <c r="Q163" i="10" s="1"/>
  <c r="J460" i="9"/>
  <c r="I163" i="10" s="1"/>
  <c r="L444" i="9"/>
  <c r="F897" i="9"/>
  <c r="F973" i="9"/>
  <c r="R1068" i="9" l="1"/>
  <c r="Q204" i="10" s="1"/>
  <c r="R517" i="9"/>
  <c r="Q165" i="10" s="1"/>
  <c r="L1030" i="9"/>
  <c r="L61" i="9"/>
  <c r="E179" i="10"/>
  <c r="J7" i="10"/>
  <c r="E7" i="10"/>
  <c r="K7" i="10" s="1"/>
  <c r="E162" i="10"/>
  <c r="L498" i="9"/>
  <c r="L403" i="9"/>
  <c r="L289" i="9"/>
  <c r="R1258" i="9"/>
  <c r="Q221" i="10" s="1"/>
  <c r="L897" i="9"/>
  <c r="R631" i="9"/>
  <c r="Q169" i="10" s="1"/>
  <c r="J815" i="9"/>
  <c r="K815" i="9"/>
  <c r="F1334" i="9"/>
  <c r="J918" i="9"/>
  <c r="J1146" i="9"/>
  <c r="J367" i="9"/>
  <c r="L669" i="9"/>
  <c r="L1125" i="9"/>
  <c r="R1087" i="9"/>
  <c r="Q205" i="10" s="1"/>
  <c r="L1277" i="9"/>
  <c r="J814" i="9"/>
  <c r="K814" i="9"/>
  <c r="Q42" i="10"/>
  <c r="Q5" i="10" s="1"/>
  <c r="L1258" i="9"/>
  <c r="R1277" i="9"/>
  <c r="Q222" i="10" s="1"/>
  <c r="L707" i="9"/>
  <c r="L764" i="9"/>
  <c r="J1289" i="9"/>
  <c r="K1289" i="9"/>
  <c r="R593" i="9"/>
  <c r="Q168" i="10" s="1"/>
  <c r="R498" i="9"/>
  <c r="Q164" i="10" s="1"/>
  <c r="L213" i="9"/>
  <c r="J203" i="10"/>
  <c r="E203" i="10"/>
  <c r="K203" i="10" s="1"/>
  <c r="F859" i="9"/>
  <c r="F631" i="9"/>
  <c r="L137" i="9"/>
  <c r="L1372" i="9"/>
  <c r="L783" i="9"/>
  <c r="E171" i="10" l="1"/>
  <c r="K171" i="10" s="1"/>
  <c r="J171" i="10"/>
  <c r="R367" i="9"/>
  <c r="R384" i="9" s="1"/>
  <c r="Q159" i="10" s="1"/>
  <c r="J384" i="9"/>
  <c r="I164" i="10"/>
  <c r="K164" i="10" s="1"/>
  <c r="J164" i="10"/>
  <c r="E205" i="10"/>
  <c r="E178" i="10"/>
  <c r="J178" i="10"/>
  <c r="I222" i="10"/>
  <c r="K222" i="10" s="1"/>
  <c r="J222" i="10"/>
  <c r="E165" i="10"/>
  <c r="E161" i="10"/>
  <c r="H424" i="9"/>
  <c r="K424" i="9"/>
  <c r="E217" i="10"/>
  <c r="H1081" i="9"/>
  <c r="K1081" i="9"/>
  <c r="E199" i="10"/>
  <c r="H956" i="9"/>
  <c r="K956" i="9"/>
  <c r="E218" i="10"/>
  <c r="E188" i="10"/>
  <c r="K188" i="10" s="1"/>
  <c r="J188" i="10"/>
  <c r="E198" i="10"/>
  <c r="H405" i="9"/>
  <c r="K405" i="9"/>
  <c r="J160" i="10"/>
  <c r="E160" i="10"/>
  <c r="K160" i="10" s="1"/>
  <c r="H1165" i="9"/>
  <c r="K1165" i="9"/>
  <c r="R814" i="9"/>
  <c r="J821" i="9"/>
  <c r="I184" i="10" s="1"/>
  <c r="L814" i="9"/>
  <c r="H1184" i="9"/>
  <c r="K1184" i="9"/>
  <c r="I221" i="10"/>
  <c r="K221" i="10" s="1"/>
  <c r="J221" i="10"/>
  <c r="H1327" i="9"/>
  <c r="K1327" i="9"/>
  <c r="H937" i="9"/>
  <c r="K937" i="9"/>
  <c r="R918" i="9"/>
  <c r="R935" i="9" s="1"/>
  <c r="Q197" i="10" s="1"/>
  <c r="Q213" i="10" s="1"/>
  <c r="Q141" i="10" s="1"/>
  <c r="J935" i="9"/>
  <c r="I197" i="10" s="1"/>
  <c r="I64" i="10"/>
  <c r="J64" i="10"/>
  <c r="I202" i="10"/>
  <c r="K202" i="10" s="1"/>
  <c r="J202" i="10"/>
  <c r="R1289" i="9"/>
  <c r="R1296" i="9" s="1"/>
  <c r="Q223" i="10" s="1"/>
  <c r="J1296" i="9"/>
  <c r="I223" i="10" s="1"/>
  <c r="L1289" i="9"/>
  <c r="R815" i="9"/>
  <c r="L815" i="9"/>
  <c r="E102" i="10"/>
  <c r="J102" i="10"/>
  <c r="I181" i="10"/>
  <c r="J181" i="10"/>
  <c r="E83" i="10"/>
  <c r="J83" i="10"/>
  <c r="J182" i="10"/>
  <c r="E182" i="10"/>
  <c r="K182" i="10" s="1"/>
  <c r="H612" i="9"/>
  <c r="K612" i="9"/>
  <c r="R1146" i="9"/>
  <c r="R1163" i="9" s="1"/>
  <c r="Q216" i="10" s="1"/>
  <c r="J1163" i="9"/>
  <c r="I216" i="10" s="1"/>
  <c r="E227" i="10"/>
  <c r="K227" i="10" s="1"/>
  <c r="J227" i="10"/>
  <c r="E45" i="10"/>
  <c r="J45" i="10"/>
  <c r="H709" i="9"/>
  <c r="K709" i="9"/>
  <c r="H957" i="9"/>
  <c r="L957" i="9" s="1"/>
  <c r="K957" i="9"/>
  <c r="H846" i="9"/>
  <c r="K846" i="9"/>
  <c r="E207" i="10"/>
  <c r="K207" i="10" s="1"/>
  <c r="J207" i="10"/>
  <c r="H710" i="9"/>
  <c r="L710" i="9" s="1"/>
  <c r="K710" i="9"/>
  <c r="F1300" i="9" l="1"/>
  <c r="K1300" i="9"/>
  <c r="K1052" i="9"/>
  <c r="F1052" i="9"/>
  <c r="L1052" i="9" s="1"/>
  <c r="I159" i="10"/>
  <c r="F1051" i="9"/>
  <c r="K1051" i="9"/>
  <c r="H1334" i="9"/>
  <c r="L1327" i="9"/>
  <c r="E169" i="10"/>
  <c r="I80" i="10"/>
  <c r="K64" i="10"/>
  <c r="H1201" i="9"/>
  <c r="L1184" i="9"/>
  <c r="F1302" i="9"/>
  <c r="L1302" i="9" s="1"/>
  <c r="K1302" i="9"/>
  <c r="F578" i="9"/>
  <c r="L578" i="9" s="1"/>
  <c r="K578" i="9"/>
  <c r="I213" i="10"/>
  <c r="I141" i="10" s="1"/>
  <c r="K178" i="10"/>
  <c r="K181" i="10"/>
  <c r="K45" i="10"/>
  <c r="E61" i="10"/>
  <c r="K579" i="9"/>
  <c r="F579" i="9"/>
  <c r="L579" i="9" s="1"/>
  <c r="Q232" i="10"/>
  <c r="Q142" i="10" s="1"/>
  <c r="H441" i="9"/>
  <c r="L424" i="9"/>
  <c r="I232" i="10"/>
  <c r="I142" i="10" s="1"/>
  <c r="F576" i="9"/>
  <c r="K576" i="9"/>
  <c r="R821" i="9"/>
  <c r="Q184" i="10" s="1"/>
  <c r="K83" i="10"/>
  <c r="E99" i="10"/>
  <c r="H726" i="9"/>
  <c r="L709" i="9"/>
  <c r="K102" i="10"/>
  <c r="E118" i="10"/>
  <c r="F1301" i="9"/>
  <c r="L1301" i="9" s="1"/>
  <c r="K1301" i="9"/>
  <c r="H973" i="9"/>
  <c r="L956" i="9"/>
  <c r="H517" i="9"/>
  <c r="F824" i="9"/>
  <c r="K824" i="9"/>
  <c r="H859" i="9"/>
  <c r="L846" i="9"/>
  <c r="H631" i="9"/>
  <c r="L612" i="9"/>
  <c r="H954" i="9"/>
  <c r="L937" i="9"/>
  <c r="H422" i="9"/>
  <c r="L405" i="9"/>
  <c r="E225" i="10"/>
  <c r="F580" i="9"/>
  <c r="L580" i="9" s="1"/>
  <c r="K580" i="9"/>
  <c r="E186" i="10"/>
  <c r="H1182" i="9"/>
  <c r="L1165" i="9"/>
  <c r="L1081" i="9"/>
  <c r="H1087" i="9"/>
  <c r="F577" i="9"/>
  <c r="L577" i="9" s="1"/>
  <c r="K577" i="9"/>
  <c r="F519" i="9" l="1"/>
  <c r="K519" i="9"/>
  <c r="F975" i="9"/>
  <c r="F992" i="9" s="1"/>
  <c r="K349" i="9"/>
  <c r="F548" i="9"/>
  <c r="L548" i="9" s="1"/>
  <c r="K548" i="9"/>
  <c r="K546" i="9"/>
  <c r="F546" i="9"/>
  <c r="K61" i="10"/>
  <c r="L1182" i="9"/>
  <c r="L1334" i="9"/>
  <c r="L824" i="9"/>
  <c r="F840" i="9"/>
  <c r="F547" i="9"/>
  <c r="L547" i="9" s="1"/>
  <c r="K547" i="9"/>
  <c r="K80" i="10"/>
  <c r="F1068" i="9"/>
  <c r="L1051" i="9"/>
  <c r="F446" i="9"/>
  <c r="L1201" i="9"/>
  <c r="K118" i="10"/>
  <c r="L1300" i="9"/>
  <c r="F1315" i="9"/>
  <c r="L517" i="9"/>
  <c r="L973" i="9"/>
  <c r="F808" i="9"/>
  <c r="K808" i="9"/>
  <c r="F1222" i="9"/>
  <c r="K1222" i="9"/>
  <c r="L631" i="9"/>
  <c r="L859" i="9"/>
  <c r="K99" i="10"/>
  <c r="F728" i="9"/>
  <c r="F787" i="9"/>
  <c r="K787" i="9"/>
  <c r="F1203" i="9"/>
  <c r="K348" i="9"/>
  <c r="L1087" i="9"/>
  <c r="L441" i="9"/>
  <c r="L726" i="9"/>
  <c r="F809" i="9"/>
  <c r="L809" i="9" s="1"/>
  <c r="K809" i="9"/>
  <c r="F1285" i="9"/>
  <c r="K1285" i="9"/>
  <c r="F443" i="9"/>
  <c r="F593" i="9"/>
  <c r="L576" i="9"/>
  <c r="L422" i="9"/>
  <c r="L954" i="9"/>
  <c r="L1068" i="9" l="1"/>
  <c r="G205" i="10"/>
  <c r="K205" i="10" s="1"/>
  <c r="J205" i="10"/>
  <c r="G199" i="10"/>
  <c r="K199" i="10" s="1"/>
  <c r="J199" i="10"/>
  <c r="L840" i="9"/>
  <c r="K1146" i="9"/>
  <c r="F1146" i="9"/>
  <c r="L1315" i="9"/>
  <c r="G225" i="10"/>
  <c r="K225" i="10" s="1"/>
  <c r="J225" i="10"/>
  <c r="F918" i="9"/>
  <c r="K918" i="9"/>
  <c r="G218" i="10"/>
  <c r="K218" i="10" s="1"/>
  <c r="J218" i="10"/>
  <c r="G169" i="10"/>
  <c r="K169" i="10" s="1"/>
  <c r="J169" i="10"/>
  <c r="J179" i="10"/>
  <c r="G179" i="10"/>
  <c r="R349" i="9"/>
  <c r="L349" i="9"/>
  <c r="F1220" i="9"/>
  <c r="E27" i="10"/>
  <c r="K27" i="10" s="1"/>
  <c r="J27" i="10"/>
  <c r="F1239" i="9"/>
  <c r="L1222" i="9"/>
  <c r="G162" i="10"/>
  <c r="K162" i="10" s="1"/>
  <c r="J162" i="10"/>
  <c r="L808" i="9"/>
  <c r="F821" i="9"/>
  <c r="I26" i="10"/>
  <c r="J26" i="10"/>
  <c r="G198" i="10"/>
  <c r="J198" i="10"/>
  <c r="G161" i="10"/>
  <c r="J161" i="10"/>
  <c r="F367" i="9"/>
  <c r="K367" i="9"/>
  <c r="F460" i="9"/>
  <c r="E28" i="10"/>
  <c r="K28" i="10" s="1"/>
  <c r="J28" i="10"/>
  <c r="G217" i="10"/>
  <c r="J217" i="10"/>
  <c r="E25" i="10"/>
  <c r="J25" i="10"/>
  <c r="L546" i="9"/>
  <c r="F574" i="9"/>
  <c r="R348" i="9"/>
  <c r="J365" i="9"/>
  <c r="L348" i="9"/>
  <c r="G165" i="10"/>
  <c r="K165" i="10" s="1"/>
  <c r="J165" i="10"/>
  <c r="L593" i="9"/>
  <c r="L787" i="9"/>
  <c r="F745" i="9"/>
  <c r="L1285" i="9"/>
  <c r="F1296" i="9"/>
  <c r="G186" i="10"/>
  <c r="K186" i="10" s="1"/>
  <c r="J186" i="10"/>
  <c r="L519" i="9"/>
  <c r="E163" i="10" l="1"/>
  <c r="J168" i="10"/>
  <c r="E168" i="10"/>
  <c r="K168" i="10" s="1"/>
  <c r="L821" i="9"/>
  <c r="E204" i="10"/>
  <c r="K204" i="10" s="1"/>
  <c r="J204" i="10"/>
  <c r="K161" i="10"/>
  <c r="F935" i="9"/>
  <c r="L918" i="9"/>
  <c r="L1239" i="9"/>
  <c r="E224" i="10"/>
  <c r="K224" i="10" s="1"/>
  <c r="J224" i="10"/>
  <c r="L365" i="9"/>
  <c r="E42" i="10"/>
  <c r="K25" i="10"/>
  <c r="E200" i="10"/>
  <c r="F384" i="9"/>
  <c r="L367" i="9"/>
  <c r="K179" i="10"/>
  <c r="K198" i="10"/>
  <c r="K26" i="10"/>
  <c r="I42" i="10"/>
  <c r="I5" i="10" s="1"/>
  <c r="L574" i="9"/>
  <c r="L1296" i="9"/>
  <c r="K217" i="10"/>
  <c r="F1163" i="9"/>
  <c r="L1146" i="9"/>
  <c r="E185" i="10"/>
  <c r="K185" i="10" s="1"/>
  <c r="J185" i="10"/>
  <c r="R365" i="9"/>
  <c r="Q158" i="10" s="1"/>
  <c r="E180" i="10"/>
  <c r="H1203" i="9" l="1"/>
  <c r="K1203" i="9"/>
  <c r="E184" i="10"/>
  <c r="K184" i="10" s="1"/>
  <c r="J184" i="10"/>
  <c r="I158" i="10"/>
  <c r="J158" i="10"/>
  <c r="E219" i="10"/>
  <c r="L384" i="9"/>
  <c r="J223" i="10"/>
  <c r="E223" i="10"/>
  <c r="K223" i="10" s="1"/>
  <c r="H728" i="9"/>
  <c r="K728" i="9"/>
  <c r="H975" i="9"/>
  <c r="K975" i="9"/>
  <c r="E220" i="10"/>
  <c r="K220" i="10" s="1"/>
  <c r="J220" i="10"/>
  <c r="L935" i="9"/>
  <c r="E167" i="10"/>
  <c r="K167" i="10" s="1"/>
  <c r="J167" i="10"/>
  <c r="K42" i="10"/>
  <c r="H443" i="9"/>
  <c r="K443" i="9"/>
  <c r="L1163" i="9"/>
  <c r="H446" i="9"/>
  <c r="L446" i="9" s="1"/>
  <c r="K446" i="9"/>
  <c r="F520" i="9" l="1"/>
  <c r="F521" i="9"/>
  <c r="H460" i="9"/>
  <c r="L443" i="9"/>
  <c r="K158" i="10"/>
  <c r="F792" i="9"/>
  <c r="F790" i="9"/>
  <c r="L975" i="9"/>
  <c r="H992" i="9"/>
  <c r="H745" i="9"/>
  <c r="L728" i="9"/>
  <c r="F862" i="9"/>
  <c r="L862" i="9" s="1"/>
  <c r="K862" i="9"/>
  <c r="H1220" i="9"/>
  <c r="L1203" i="9"/>
  <c r="F791" i="9"/>
  <c r="F1089" i="9"/>
  <c r="K1089" i="9"/>
  <c r="E5" i="10"/>
  <c r="J5" i="10"/>
  <c r="F861" i="9"/>
  <c r="K861" i="9"/>
  <c r="E159" i="10"/>
  <c r="J159" i="10"/>
  <c r="E197" i="10"/>
  <c r="J197" i="10"/>
  <c r="E216" i="10"/>
  <c r="J216" i="10"/>
  <c r="F522" i="9"/>
  <c r="K197" i="10" l="1"/>
  <c r="L861" i="9"/>
  <c r="F878" i="9"/>
  <c r="L745" i="9"/>
  <c r="L460" i="9"/>
  <c r="L992" i="9"/>
  <c r="F802" i="9"/>
  <c r="F1106" i="9"/>
  <c r="L1089" i="9"/>
  <c r="K216" i="10"/>
  <c r="E232" i="10"/>
  <c r="K159" i="10"/>
  <c r="K5" i="10"/>
  <c r="L1220" i="9"/>
  <c r="F536" i="9"/>
  <c r="G219" i="10" l="1"/>
  <c r="J219" i="10"/>
  <c r="G200" i="10"/>
  <c r="J200" i="10"/>
  <c r="G180" i="10"/>
  <c r="J180" i="10"/>
  <c r="L1106" i="9"/>
  <c r="G163" i="10"/>
  <c r="J163" i="10"/>
  <c r="L878" i="9"/>
  <c r="J521" i="9" l="1"/>
  <c r="K521" i="9"/>
  <c r="E206" i="10"/>
  <c r="J206" i="10"/>
  <c r="E142" i="10"/>
  <c r="J790" i="9"/>
  <c r="K790" i="9"/>
  <c r="G175" i="10"/>
  <c r="G139" i="10" s="1"/>
  <c r="K163" i="10"/>
  <c r="J792" i="9"/>
  <c r="K792" i="9"/>
  <c r="J520" i="9"/>
  <c r="K520" i="9"/>
  <c r="G232" i="10"/>
  <c r="K219" i="10"/>
  <c r="J522" i="9"/>
  <c r="K522" i="9"/>
  <c r="G194" i="10"/>
  <c r="G140" i="10" s="1"/>
  <c r="K180" i="10"/>
  <c r="E166" i="10"/>
  <c r="J791" i="9"/>
  <c r="K791" i="9"/>
  <c r="G213" i="10"/>
  <c r="G141" i="10" s="1"/>
  <c r="K200" i="10"/>
  <c r="J187" i="10"/>
  <c r="E187" i="10"/>
  <c r="K187" i="10" s="1"/>
  <c r="E183" i="10"/>
  <c r="K232" i="10" l="1"/>
  <c r="R520" i="9"/>
  <c r="J536" i="9"/>
  <c r="L520" i="9"/>
  <c r="L792" i="9"/>
  <c r="E194" i="10"/>
  <c r="J802" i="9"/>
  <c r="L790" i="9"/>
  <c r="L791" i="9"/>
  <c r="K206" i="10"/>
  <c r="E213" i="10"/>
  <c r="R522" i="9"/>
  <c r="L522" i="9"/>
  <c r="E175" i="10"/>
  <c r="R521" i="9"/>
  <c r="L521" i="9"/>
  <c r="R802" i="9" l="1"/>
  <c r="Q183" i="10" s="1"/>
  <c r="Q194" i="10" s="1"/>
  <c r="Q140" i="10" s="1"/>
  <c r="L536" i="9"/>
  <c r="L802" i="9"/>
  <c r="R536" i="9"/>
  <c r="Q166" i="10" s="1"/>
  <c r="Q175" i="10" s="1"/>
  <c r="Q139" i="10" s="1"/>
  <c r="K213" i="10"/>
  <c r="G142" i="10"/>
  <c r="J142" i="10"/>
  <c r="Q156" i="10" l="1"/>
  <c r="Q6" i="10" s="1"/>
  <c r="Q23" i="10" s="1"/>
  <c r="E141" i="10"/>
  <c r="K141" i="10" s="1"/>
  <c r="J141" i="10"/>
  <c r="I183" i="10"/>
  <c r="J183" i="10"/>
  <c r="I166" i="10"/>
  <c r="J166" i="10"/>
  <c r="K142" i="10"/>
  <c r="G156" i="10"/>
  <c r="G6" i="10" s="1"/>
  <c r="G23" i="10" s="1"/>
  <c r="E139" i="10"/>
  <c r="E140" i="10"/>
  <c r="I9" i="11" l="1"/>
  <c r="E16" i="11"/>
  <c r="I16" i="11" s="1"/>
  <c r="E15" i="11"/>
  <c r="I10" i="11"/>
  <c r="E18" i="11"/>
  <c r="I18" i="11" s="1"/>
  <c r="E156" i="10"/>
  <c r="I194" i="10"/>
  <c r="K183" i="10"/>
  <c r="I175" i="10"/>
  <c r="K166" i="10"/>
  <c r="K194" i="10" l="1"/>
  <c r="I15" i="11"/>
  <c r="E17" i="11"/>
  <c r="I17" i="11" s="1"/>
  <c r="K175" i="10"/>
  <c r="E11" i="11"/>
  <c r="E13" i="11" l="1"/>
  <c r="I13" i="11" s="1"/>
  <c r="I11" i="11"/>
  <c r="E14" i="11"/>
  <c r="I14" i="11" s="1"/>
  <c r="I139" i="10"/>
  <c r="J139" i="10"/>
  <c r="E6" i="10"/>
  <c r="I140" i="10"/>
  <c r="K140" i="10" s="1"/>
  <c r="J140" i="10"/>
  <c r="E23" i="10" l="1"/>
  <c r="I156" i="10"/>
  <c r="K139" i="10"/>
  <c r="K156" i="10" l="1"/>
  <c r="I5" i="11" l="1"/>
  <c r="I6" i="11"/>
  <c r="I6" i="10"/>
  <c r="J6" i="10"/>
  <c r="I23" i="10" l="1"/>
  <c r="K6" i="10"/>
  <c r="I20" i="11" l="1"/>
  <c r="I8" i="11"/>
  <c r="I19" i="11"/>
  <c r="K23" i="10"/>
  <c r="I12" i="11" l="1"/>
  <c r="I21" i="11"/>
  <c r="I22" i="11"/>
  <c r="I23" i="11"/>
  <c r="E24" i="11"/>
  <c r="I24" i="11" s="1"/>
  <c r="E25" i="11" l="1"/>
  <c r="I25" i="11" l="1"/>
  <c r="E27" i="11"/>
  <c r="I27" i="11" s="1"/>
  <c r="E26" i="11"/>
  <c r="I26" i="11" s="1"/>
  <c r="I28" i="11" l="1"/>
  <c r="I30" i="11" s="1"/>
  <c r="I31" i="11" l="1"/>
  <c r="I32" i="11" s="1"/>
  <c r="I35" i="11" l="1"/>
  <c r="E35" i="11" l="1"/>
</calcChain>
</file>

<file path=xl/sharedStrings.xml><?xml version="1.0" encoding="utf-8"?>
<sst xmlns="http://schemas.openxmlformats.org/spreadsheetml/2006/main" count="2263" uniqueCount="642">
  <si>
    <t>01. 1. 철거공사</t>
  </si>
  <si>
    <t>0101. 1동 캘러홀 철거</t>
  </si>
  <si>
    <t>0102. 2동 신애학사 철거</t>
  </si>
  <si>
    <t>0103. 3동 씰채플(예배당) 철거</t>
  </si>
  <si>
    <t>0104. 4동 프리차드홀 철거</t>
  </si>
  <si>
    <t>0105. 5. 기계설비공사 철거</t>
  </si>
  <si>
    <t>02. 2. 신설공사</t>
  </si>
  <si>
    <t>0201. 1동 캘러홀 신설</t>
  </si>
  <si>
    <t>0202. 2동 신애학사 신설</t>
  </si>
  <si>
    <t>0203. 3동 씰채플(예배당) 신설</t>
  </si>
  <si>
    <t>0204. 4동 프리차드홀 신설</t>
  </si>
  <si>
    <t>단위</t>
  </si>
  <si>
    <t>개</t>
  </si>
  <si>
    <t>kg</t>
  </si>
  <si>
    <t>㎥</t>
  </si>
  <si>
    <t>강설</t>
  </si>
  <si>
    <t>고철, 경량철A</t>
  </si>
  <si>
    <t>KG</t>
  </si>
  <si>
    <t>매입가</t>
  </si>
  <si>
    <t>스텐, 경량스텐A</t>
  </si>
  <si>
    <t>알루미늄, 샤시</t>
  </si>
  <si>
    <t>강화유리</t>
  </si>
  <si>
    <t>㎡</t>
  </si>
  <si>
    <t>강화유리, 컬러, 8mm</t>
  </si>
  <si>
    <t>m</t>
  </si>
  <si>
    <t>경량철골천장틀(내진행거)</t>
  </si>
  <si>
    <t>CLIP-BAR, 1m미만, 300×600, 인서트</t>
  </si>
  <si>
    <t>M2</t>
  </si>
  <si>
    <t>M-BAR, 1m미만, 인서트</t>
  </si>
  <si>
    <t>L</t>
  </si>
  <si>
    <t>고장력볼트</t>
  </si>
  <si>
    <t>고장력볼트, F10T, M20×50mm</t>
  </si>
  <si>
    <t>조</t>
  </si>
  <si>
    <t>고장력볼트, F10T, M22×50mm</t>
  </si>
  <si>
    <t>금속천장재</t>
  </si>
  <si>
    <t>금속천장재, 300×600×0.4T 흡음, 준불연, 친환경</t>
  </si>
  <si>
    <t>나사(Screw)</t>
  </si>
  <si>
    <t>DIA.1S</t>
  </si>
  <si>
    <t>EA</t>
  </si>
  <si>
    <t>도어부자재</t>
  </si>
  <si>
    <t>스텐손잡이(고급형)</t>
  </si>
  <si>
    <t>스텐손잡이(직선바손잡이 고급형)</t>
  </si>
  <si>
    <t>도어스톱</t>
  </si>
  <si>
    <t>브론즈말굽형(중)</t>
  </si>
  <si>
    <t>M</t>
  </si>
  <si>
    <t>모래</t>
  </si>
  <si>
    <t>모르타르</t>
  </si>
  <si>
    <t>M3</t>
  </si>
  <si>
    <t>발포방진고무</t>
  </si>
  <si>
    <t>1000×1500×30mm</t>
  </si>
  <si>
    <t>배관용스테인리스강관</t>
  </si>
  <si>
    <t>배관용스테인리스강관, Φ15×1.5mm</t>
  </si>
  <si>
    <t>배관용스테인리스강관, Φ32×1.5mm</t>
  </si>
  <si>
    <t>배관용스테인리스강관, Φ40×1.5mm</t>
  </si>
  <si>
    <t>백업재</t>
  </si>
  <si>
    <t>D8, 흰색</t>
  </si>
  <si>
    <t>벽천장용흡음재</t>
  </si>
  <si>
    <t>준불연 NW-M-WM-612, 1200*600*7.7T</t>
  </si>
  <si>
    <t>복층유리</t>
  </si>
  <si>
    <t>복층유리, 투명+아르곤가스+투명로이, 24mm 5+14A+5</t>
  </si>
  <si>
    <t>섬유단열재</t>
  </si>
  <si>
    <t>섬유단열재, 밀도32kg/㎥, 50mm, 유리면보드</t>
  </si>
  <si>
    <t>스테인리스강판</t>
  </si>
  <si>
    <t>스테인리스강판, STS304, 0.6mm</t>
  </si>
  <si>
    <t>시멘트</t>
  </si>
  <si>
    <t>포</t>
  </si>
  <si>
    <t>알루미늄복합패널</t>
  </si>
  <si>
    <t>4T, 준불연, 시공비포함</t>
  </si>
  <si>
    <t>6T, 준불연, 시공비포함</t>
  </si>
  <si>
    <t>열반사단열재</t>
  </si>
  <si>
    <t>접착, 10mm×1m×25m</t>
  </si>
  <si>
    <t>우레탄코킹</t>
  </si>
  <si>
    <t>유리문</t>
  </si>
  <si>
    <t>유리문, 12×1000×2100mm, 손보호, 컬러, 강화유리문</t>
  </si>
  <si>
    <t>유리문, 12×1000×2200mm, 손보호, 컬러, 강화유리문</t>
  </si>
  <si>
    <t>유리문, 12×1050×2100mm, 손보호, 에칭, 강화유리문</t>
  </si>
  <si>
    <t>유리문, 12×900×2100mm, 손보호, 컬러, 강화유리문</t>
  </si>
  <si>
    <t>일반구조용압연강판</t>
  </si>
  <si>
    <t>일반구조용압연강판, 12mm</t>
  </si>
  <si>
    <t>톤</t>
  </si>
  <si>
    <t>일반봉강</t>
  </si>
  <si>
    <t>일반봉강, SS400, Φ16mm</t>
  </si>
  <si>
    <t>일반봉강, STS원형봉강, Φ22mm</t>
  </si>
  <si>
    <t>작은나사</t>
  </si>
  <si>
    <t>M3.5 x 30mm</t>
  </si>
  <si>
    <t>M3.5 x 40mm</t>
  </si>
  <si>
    <t>조립식건물부재</t>
  </si>
  <si>
    <t>조립식건물부재, BASE CHANNEL, 2.0mm이상</t>
  </si>
  <si>
    <t>조립식건물부재, TOP CHANEL, 2.0mm이상</t>
  </si>
  <si>
    <t>조립식건물부재, U-BAR, C/S L=2400</t>
  </si>
  <si>
    <t>칠판유리</t>
  </si>
  <si>
    <t>5mm, 벽면, 자석겸용 무반사(비강화)</t>
  </si>
  <si>
    <t>턴버클</t>
  </si>
  <si>
    <t>턴버클, 용융아연도, 비단조, 12mm</t>
  </si>
  <si>
    <t>패브릭흡음재</t>
  </si>
  <si>
    <t>25T×1000×2400</t>
  </si>
  <si>
    <t>피벗힌지</t>
  </si>
  <si>
    <t>피벗힌지, 80kg이하, K1200</t>
  </si>
  <si>
    <t>화장실칸막이</t>
  </si>
  <si>
    <t>소변기칸막이, 8T 강화유리, 550×1200</t>
  </si>
  <si>
    <t>화장실칸막이, 큐비클, STS몰딩</t>
  </si>
  <si>
    <t>T-BOARD(아트보드)</t>
  </si>
  <si>
    <t>220K, 1200×2400×9T, 방염</t>
  </si>
  <si>
    <t>건설폐기물수집운반비(상차+운반비)</t>
  </si>
  <si>
    <t>24톤 덤프트럭, 건설폐재류, 30km</t>
  </si>
  <si>
    <t>TON</t>
  </si>
  <si>
    <t>한국건설폐기물수집운반</t>
  </si>
  <si>
    <t>24톤 암롤트럭, 혼합건설폐기물, 30km</t>
  </si>
  <si>
    <t>고소작업차</t>
  </si>
  <si>
    <t>소형브레이커(전기식)</t>
  </si>
  <si>
    <t>트럭탑재형 크레인</t>
  </si>
  <si>
    <t>폐자재처리수수료</t>
  </si>
  <si>
    <t>건설폐기물</t>
  </si>
  <si>
    <t>부가세별도</t>
  </si>
  <si>
    <t>건축폐자재</t>
  </si>
  <si>
    <t>폐목재</t>
  </si>
  <si>
    <t>폐유리, 폐목재중 톱밥</t>
  </si>
  <si>
    <t>폐플라스틱</t>
  </si>
  <si>
    <t>혼합폐기물</t>
  </si>
  <si>
    <t>수  량</t>
  </si>
  <si>
    <t>단  가</t>
  </si>
  <si>
    <t>금   액</t>
  </si>
  <si>
    <t>손료요율</t>
  </si>
  <si>
    <t>손료구분</t>
  </si>
  <si>
    <t>적용구분</t>
  </si>
  <si>
    <t>합계구분</t>
  </si>
  <si>
    <t>품목구분</t>
  </si>
  <si>
    <t>조달코드</t>
  </si>
  <si>
    <t/>
  </si>
  <si>
    <t>기계경비</t>
  </si>
  <si>
    <t>식</t>
  </si>
  <si>
    <t>합  계</t>
  </si>
  <si>
    <t>수량</t>
  </si>
  <si>
    <t>15ton</t>
  </si>
  <si>
    <t>HR</t>
  </si>
  <si>
    <t>5ton</t>
  </si>
  <si>
    <t>비    고</t>
  </si>
  <si>
    <t>E</t>
  </si>
  <si>
    <t>재도장 시 바탕처리(콘크리트·모르타르면)</t>
  </si>
  <si>
    <t>골재운반</t>
  </si>
  <si>
    <t>시멘트+모래, 인력,50m</t>
  </si>
  <si>
    <t>모래운반</t>
  </si>
  <si>
    <t>L:10km, 덤프 15ton</t>
  </si>
  <si>
    <t>시멘트운반</t>
  </si>
  <si>
    <t>8톤화물, L=10kM</t>
  </si>
  <si>
    <t>벽돌운반(표준형)</t>
  </si>
  <si>
    <t>천매</t>
  </si>
  <si>
    <t>재  료  비</t>
  </si>
  <si>
    <t>노  무  비</t>
  </si>
  <si>
    <t>경      비</t>
  </si>
  <si>
    <t>합      계</t>
  </si>
  <si>
    <t>재료비</t>
  </si>
  <si>
    <t>금속재 선홈통</t>
  </si>
  <si>
    <t>Φ150mm이하</t>
  </si>
  <si>
    <t>개소</t>
  </si>
  <si>
    <t>바닥</t>
  </si>
  <si>
    <t>걸레받이 붙임(중밀도섬유판)</t>
  </si>
  <si>
    <t>바탕처리</t>
  </si>
  <si>
    <t>THK=0.5mm(보통)</t>
  </si>
  <si>
    <t>1회.1종</t>
  </si>
  <si>
    <t>철재면 2회 1급</t>
  </si>
  <si>
    <t>900*2000</t>
  </si>
  <si>
    <t>2400*1900</t>
  </si>
  <si>
    <t>900*2100</t>
  </si>
  <si>
    <t>플로어힌지설치</t>
  </si>
  <si>
    <t>도아체크달기</t>
  </si>
  <si>
    <t>수밀코킹(10mm각)</t>
  </si>
  <si>
    <t>실리콘</t>
  </si>
  <si>
    <t>콘크리트·모르타르면 바탕만들기</t>
  </si>
  <si>
    <t>잡철물제작설치(스텐)</t>
  </si>
  <si>
    <t>잡철물설치(스텐)</t>
  </si>
  <si>
    <t>유리주위코킹</t>
  </si>
  <si>
    <t>5*5,실리콘</t>
  </si>
  <si>
    <t>600*1000</t>
  </si>
  <si>
    <t>보통</t>
  </si>
  <si>
    <t>녹막이페인트(뿜칠)</t>
  </si>
  <si>
    <t>금    액</t>
  </si>
  <si>
    <t>이동식강관말비계</t>
  </si>
  <si>
    <t>3개월,1단(2m)</t>
  </si>
  <si>
    <t>1대</t>
  </si>
  <si>
    <t>1개월,3단(6m)</t>
  </si>
  <si>
    <t>건축물 구조체별 철거</t>
  </si>
  <si>
    <t>바닥 및 수장부분(타일떼내기)</t>
  </si>
  <si>
    <t>바닥 및 수장부분(모르타르,회반죽,플라스터)</t>
  </si>
  <si>
    <t>바닥 및 수장부분(마루틀및마루널)</t>
  </si>
  <si>
    <t>벽(함석)</t>
  </si>
  <si>
    <t>벽(타일까내기)</t>
  </si>
  <si>
    <t>벽(텍스,합판)</t>
  </si>
  <si>
    <t>천장(텍스,합판)</t>
  </si>
  <si>
    <t>지붕(함석)</t>
  </si>
  <si>
    <t>지붕(샌드위치판넬)</t>
  </si>
  <si>
    <t>창호철거</t>
  </si>
  <si>
    <t>목재</t>
  </si>
  <si>
    <t>철재</t>
  </si>
  <si>
    <t>스텐</t>
  </si>
  <si>
    <t>알미늄</t>
  </si>
  <si>
    <t>경량 구조틀 철거</t>
  </si>
  <si>
    <t>경량칸막이철거</t>
  </si>
  <si>
    <t>위생도기 철거</t>
  </si>
  <si>
    <t>바닥철거</t>
  </si>
  <si>
    <t>인조대리석</t>
  </si>
  <si>
    <t>관 해체</t>
  </si>
  <si>
    <t>스텐강관 철거, 50mm</t>
  </si>
  <si>
    <t>목재멍에 철거</t>
  </si>
  <si>
    <t>각재 100*50</t>
  </si>
  <si>
    <t>걸레받이 및 몰딩류 철거</t>
  </si>
  <si>
    <t>H=100, T=12</t>
  </si>
  <si>
    <t>벽돌철거</t>
  </si>
  <si>
    <t>압쇄기</t>
  </si>
  <si>
    <t>무근콘크리트 철거</t>
  </si>
  <si>
    <t>각파이프철거</t>
  </si>
  <si>
    <t>ST'L ㅁ-50*50</t>
  </si>
  <si>
    <t>선홈통철거</t>
  </si>
  <si>
    <t>커텐박스철거</t>
  </si>
  <si>
    <t>철제, 천장</t>
  </si>
  <si>
    <t>목재틀 철거</t>
  </si>
  <si>
    <t>기와철거</t>
  </si>
  <si>
    <t>타일 철거</t>
  </si>
  <si>
    <t>바닥, 몰탈포함</t>
  </si>
  <si>
    <t>난간철거</t>
  </si>
  <si>
    <t>유리 철거</t>
  </si>
  <si>
    <t>T=12, 일반유리 기준</t>
  </si>
  <si>
    <t>화강석 철거</t>
  </si>
  <si>
    <t>판석</t>
  </si>
  <si>
    <t>강관동바리(건축)</t>
  </si>
  <si>
    <t>3.5m 이하</t>
  </si>
  <si>
    <t>바닥 및 수장부분(리노륨)</t>
  </si>
  <si>
    <t>벽(목조,간막이)</t>
  </si>
  <si>
    <t>몰탈철거</t>
  </si>
  <si>
    <t>인력,바닥, 인조석</t>
  </si>
  <si>
    <t>콘테이너가설사무소</t>
  </si>
  <si>
    <t>6*3.0*2.6m, 6개월</t>
  </si>
  <si>
    <t>동</t>
  </si>
  <si>
    <t>콘테이너가설창고</t>
  </si>
  <si>
    <t>강관외줄비계</t>
  </si>
  <si>
    <t>까치발 3개월</t>
  </si>
  <si>
    <t>건축물현장정리</t>
  </si>
  <si>
    <t>개보수, 30% 적용</t>
  </si>
  <si>
    <t>철근콘크리트인방</t>
  </si>
  <si>
    <t>200*200</t>
  </si>
  <si>
    <t>부대철골가공조립</t>
  </si>
  <si>
    <t>중도리.띠장</t>
  </si>
  <si>
    <t>앵커볼트설치</t>
  </si>
  <si>
    <t>M12  L100, 세트앵커</t>
  </si>
  <si>
    <t>화강석 재료분리대(습식, 물갈기)</t>
  </si>
  <si>
    <t>포천석, 250*30mm, 모르타르 30mm</t>
  </si>
  <si>
    <t>1.0B 시멘트벽돌쌓기</t>
  </si>
  <si>
    <t>벽돌,시멘트,모래포함(리프트운반)</t>
  </si>
  <si>
    <t>자기질타일압착붙임</t>
  </si>
  <si>
    <t>바닥미끄럼방지타일, 바탕24+압착5, 타일규격200*200</t>
  </si>
  <si>
    <t>도기질타일접착붙임</t>
  </si>
  <si>
    <t>주방벽,400*250(유색)</t>
  </si>
  <si>
    <t>주방벽,600*300(유색)</t>
  </si>
  <si>
    <t>석재타일압착붙임</t>
  </si>
  <si>
    <t>바닥, 바탕24+압착5, 타일규격300*300*15</t>
  </si>
  <si>
    <t>석고판 설치(나사고정,석고판포함)</t>
  </si>
  <si>
    <t>벽, 일반, 바탕용 9.5mm(1겹)</t>
  </si>
  <si>
    <t>벽, 일반, 바탕용+치장용 9.5mm(2겹)</t>
  </si>
  <si>
    <t>벽, 방수, 바탕용 12.5mm(1겹)</t>
  </si>
  <si>
    <t>천장, 일반, 바탕용 9.5mm(1겹)</t>
  </si>
  <si>
    <t>방습필름설치</t>
  </si>
  <si>
    <t>바닥 0.1mm*2겹</t>
  </si>
  <si>
    <t>비닐무석면타일붙임(디럭스)</t>
  </si>
  <si>
    <t>300*300*3.0mm(왁스무)</t>
  </si>
  <si>
    <t>방진고무매트깔기</t>
  </si>
  <si>
    <t>바닥50mm</t>
  </si>
  <si>
    <t>합판붙이기</t>
  </si>
  <si>
    <t>바닥 내수, 12MM</t>
  </si>
  <si>
    <t>벽천장용흡음재 붙이기</t>
  </si>
  <si>
    <t>300*600*9.3MM</t>
  </si>
  <si>
    <t>천장재붙임</t>
  </si>
  <si>
    <t>천장텍스붙임</t>
  </si>
  <si>
    <t>자재비별도</t>
  </si>
  <si>
    <t>흡음텍스붙임</t>
  </si>
  <si>
    <t>300*600*9.5T,마이텍스</t>
  </si>
  <si>
    <t>암면텍스붙임</t>
  </si>
  <si>
    <t>12mm천정,텍스포함</t>
  </si>
  <si>
    <t>벽,MDF붙임</t>
  </si>
  <si>
    <t>T30MM, MDF포함</t>
  </si>
  <si>
    <t>시트지 붙임(MDF면)</t>
  </si>
  <si>
    <t>폭 300mm이상</t>
  </si>
  <si>
    <t>m2</t>
  </si>
  <si>
    <t>열반사단열재 설치</t>
  </si>
  <si>
    <t>50mm 이하</t>
  </si>
  <si>
    <t>T=9, H=100</t>
  </si>
  <si>
    <t>천정몰딩설치</t>
  </si>
  <si>
    <t>100W*9T,랩핑몰딩</t>
  </si>
  <si>
    <t>55*12,랩핑몰딩</t>
  </si>
  <si>
    <t>1종(바탕처리포함)</t>
  </si>
  <si>
    <t>2종(급결,바탕정리포함)</t>
  </si>
  <si>
    <t>시트방수</t>
  </si>
  <si>
    <t>EPS보드+PR보드(경질우레탄보드)+TPO시트 시공비</t>
  </si>
  <si>
    <t>15*15</t>
  </si>
  <si>
    <t>방수 모르타르</t>
  </si>
  <si>
    <t>75mm</t>
  </si>
  <si>
    <t>징크판넬지붕잇기</t>
  </si>
  <si>
    <t>준불연 징크판넬, 150mm</t>
  </si>
  <si>
    <t>칼라강판후레싱 설치</t>
  </si>
  <si>
    <t>W=300, T=0.5MM</t>
  </si>
  <si>
    <t>W=500, T=0.5MM</t>
  </si>
  <si>
    <t>W=400, T=0.5MM</t>
  </si>
  <si>
    <t>각파이프설치</t>
  </si>
  <si>
    <t>ST'L ㅁ-40*40*1.6T 아연도</t>
  </si>
  <si>
    <t>ST'L ㅁ-40*40*4T, 방청</t>
  </si>
  <si>
    <t>ST'L ㅁ-50*50*1.6T,아연도</t>
  </si>
  <si>
    <t>ST'L ㅁ-100*100*2.3T, 방청</t>
  </si>
  <si>
    <t>ST'L ㅁ-150*100*3.2T, 방청</t>
  </si>
  <si>
    <t>C형강설치</t>
  </si>
  <si>
    <t>C-100*50*20*2mm, 아연도</t>
  </si>
  <si>
    <t>ㄱ형강설치</t>
  </si>
  <si>
    <t>등변,75×75×9mm, 방청P</t>
  </si>
  <si>
    <t>등변,50×50×4mm, 방청P</t>
  </si>
  <si>
    <t>등변,40×40×3mm, 방청P</t>
  </si>
  <si>
    <t>AL몰딩설치</t>
  </si>
  <si>
    <t>ㄷ형, 15*30*15*1.0mm</t>
  </si>
  <si>
    <t>커텐박스설치(ㄱ형)</t>
  </si>
  <si>
    <t>150*150*1.2,STL.도장유</t>
  </si>
  <si>
    <t>처마홉통</t>
  </si>
  <si>
    <t>알루미늄합금판 1.5T</t>
  </si>
  <si>
    <t>선홈통</t>
  </si>
  <si>
    <t>금속 처마홈통 설치</t>
  </si>
  <si>
    <t>150mm 이하 기준</t>
  </si>
  <si>
    <t>시트지 붙임(철재면)</t>
  </si>
  <si>
    <t>캘러홀 좌측열람실옥상 연결복도 PC판 설치공사</t>
  </si>
  <si>
    <t>1식</t>
  </si>
  <si>
    <t>모르타르바름(바닥)</t>
  </si>
  <si>
    <t>T:25mm,인력마감, 재료포함</t>
  </si>
  <si>
    <t>T:32mm,기계마감, 재료포함</t>
  </si>
  <si>
    <t>T:37mm,기계마감, 재료포함</t>
  </si>
  <si>
    <t>T:55mm,기계마감, 몰탈포함</t>
  </si>
  <si>
    <t>T:112mm,기계마감, 몰탈포함</t>
  </si>
  <si>
    <t>모르타르바름(3.6m이하)</t>
  </si>
  <si>
    <t>벽체,T:23mm</t>
  </si>
  <si>
    <t>벽체,T:18mm</t>
  </si>
  <si>
    <t>창문틀주위충전</t>
  </si>
  <si>
    <t>콘크리트면 정리</t>
  </si>
  <si>
    <t>캘러지하1층 남여화장실 SSD1 신설</t>
  </si>
  <si>
    <t>1000*2100</t>
  </si>
  <si>
    <t>캘러지상1층 휘트니스 SSD2 신설</t>
  </si>
  <si>
    <t>캘러지상1층 탈의실 SSD3 신설</t>
  </si>
  <si>
    <t>900*2600</t>
  </si>
  <si>
    <t>캘러지하1층 남자화장실 SD1 신설</t>
  </si>
  <si>
    <t>캘러지상1층 샤워실 AD1 신설</t>
  </si>
  <si>
    <t>1600*2300</t>
  </si>
  <si>
    <t>캘러지상1층 휘트니스 AW1 신설</t>
  </si>
  <si>
    <t>캘러지상2층 체육관 SD2 신설</t>
  </si>
  <si>
    <t>1000*2200</t>
  </si>
  <si>
    <t>강화도어 설치/여닫이</t>
  </si>
  <si>
    <t>1.0~3.0㎡이하</t>
  </si>
  <si>
    <t>강화유리 설치</t>
  </si>
  <si>
    <t>8mm</t>
  </si>
  <si>
    <t>강화유리문용</t>
  </si>
  <si>
    <t>도아록설치</t>
  </si>
  <si>
    <t>레버형(철재문)</t>
  </si>
  <si>
    <t>방화용</t>
  </si>
  <si>
    <t>창호주위코킹</t>
  </si>
  <si>
    <t>수밀코킹(내부10각,외부10각)</t>
  </si>
  <si>
    <t>시트지 붙임(유리면)</t>
  </si>
  <si>
    <t>창호유리 설치/복층유리</t>
  </si>
  <si>
    <t>24mm 이하</t>
  </si>
  <si>
    <t>복층유리 5*5,실리콘</t>
  </si>
  <si>
    <t>수성페인트 로울러칠</t>
  </si>
  <si>
    <t>내벽 3회, 친환경(진품)</t>
  </si>
  <si>
    <t>외벽 2회, 친환경(POP)</t>
  </si>
  <si>
    <t>세라민페인트칠</t>
  </si>
  <si>
    <t>몰탈면2회</t>
  </si>
  <si>
    <t>기둥밑 무수축 고름모르터</t>
  </si>
  <si>
    <t>300각</t>
  </si>
  <si>
    <t>철골가공조립(표준라멘구조)</t>
  </si>
  <si>
    <t>Rolled shape, 60ton 미만, 용접품포함</t>
  </si>
  <si>
    <t>철골세우기</t>
  </si>
  <si>
    <t>6층미만</t>
  </si>
  <si>
    <t>철골 세우기 - 크레인(타이어) 10ton</t>
  </si>
  <si>
    <t>창고 소규모, 공장 대규모 건물 트러스 거더류</t>
  </si>
  <si>
    <t>고장력볼트본조임</t>
  </si>
  <si>
    <t>300톤미만,110본/t이상</t>
  </si>
  <si>
    <t>M19  L200</t>
  </si>
  <si>
    <t>포천석, 300*30mm, 모르타르 30mm</t>
  </si>
  <si>
    <t>화강석붙임(두겁대)</t>
  </si>
  <si>
    <t>물갈기 W300*30mm 포천석,몰탈30mm</t>
  </si>
  <si>
    <t>방수프라이머 바름</t>
  </si>
  <si>
    <t>롤러 1층(회) 바름 기준</t>
  </si>
  <si>
    <t>우레탄도막방수</t>
  </si>
  <si>
    <t>바닥, 3MM</t>
  </si>
  <si>
    <t>벽, 3MM</t>
  </si>
  <si>
    <t>아연도 ㅁ-100*100*2.3T</t>
  </si>
  <si>
    <t>아연도 ㅁ-100*50*2.3T</t>
  </si>
  <si>
    <t>준불연 징크판넬, 100mm</t>
  </si>
  <si>
    <t>샌드위치(단열)판넬설치</t>
  </si>
  <si>
    <t>지붕, 50㎜, 징크 난연3급</t>
  </si>
  <si>
    <t>징크벽, 50㎜, 징크 난연3급</t>
  </si>
  <si>
    <t>W=250, T=0.5MM</t>
  </si>
  <si>
    <t>스텐레스상자홈통</t>
  </si>
  <si>
    <t>250*250*250*1.5t</t>
  </si>
  <si>
    <t>스텐레스선홈통</t>
  </si>
  <si>
    <t>Ø100</t>
  </si>
  <si>
    <t>등변,50×50×4mm, 아연도</t>
  </si>
  <si>
    <t>구멍뚫기(코어드릴)</t>
  </si>
  <si>
    <t>D 50, 콘크리트 150㎜</t>
  </si>
  <si>
    <t>콘크리트면 마무리</t>
  </si>
  <si>
    <t>견출</t>
  </si>
  <si>
    <t>T:42mm,기계마감, 몰탈포함</t>
  </si>
  <si>
    <t>신애1층화장실 SSD1 신설</t>
  </si>
  <si>
    <t>2100*2100</t>
  </si>
  <si>
    <t>강화도어 창호 설치</t>
  </si>
  <si>
    <t>창호면적 1.0 ~ 3.0㎡ 이하</t>
  </si>
  <si>
    <t>유리칸막이</t>
  </si>
  <si>
    <t>강화유리, 칼라 500*1500*10T</t>
  </si>
  <si>
    <t>강화유리, 칼라 700*1800*10T</t>
  </si>
  <si>
    <t>외천장 2회, 친환경(POP)</t>
  </si>
  <si>
    <t>0.5B 시멘트벽돌쌓기</t>
  </si>
  <si>
    <t>천장, 일반, 바탕용 9.5mm(2겹)</t>
  </si>
  <si>
    <t>경량칸막이설치</t>
  </si>
  <si>
    <t>석고보드양면</t>
  </si>
  <si>
    <t>300*600*12T,마이톤</t>
  </si>
  <si>
    <t>시트지 붙임(석고판면)</t>
  </si>
  <si>
    <t>칼라강판(ST'L PLATE)시공</t>
  </si>
  <si>
    <t>재료분리대(스텐, 바닥)</t>
  </si>
  <si>
    <t>W50*H20*1.5tSST</t>
  </si>
  <si>
    <t>W형, 12*12*12*12*1.0mm</t>
  </si>
  <si>
    <t>예배지하1층 창고1~2 SD1 신설</t>
  </si>
  <si>
    <t>예배지상1층 예배실PS점검구 SD2 신설</t>
  </si>
  <si>
    <t>예배지상2층 SSD1 신설</t>
  </si>
  <si>
    <t>유성페인트 롤러칠(바탕만들기 포함)</t>
  </si>
  <si>
    <t>목재몰딩설치</t>
  </si>
  <si>
    <t>라왕60*60,바니쉬</t>
  </si>
  <si>
    <t>단풍나무후로링깔기</t>
  </si>
  <si>
    <t>바닥,단풍나무후로링24MM+합판12MM</t>
  </si>
  <si>
    <t>벽, 차음, 바탕용+치장용 12.5mm(2겹)</t>
  </si>
  <si>
    <t>벽, 일반, 바탕용 12.5mm(1겹)</t>
  </si>
  <si>
    <t>단열재(흡음재) 설치</t>
  </si>
  <si>
    <t>건식벽체, 50mm이하, (유리면, 발포폴리스티렌 등)</t>
  </si>
  <si>
    <t>중밀도섬유판(MDF)붙임</t>
  </si>
  <si>
    <t>벽, THK12*1PLY</t>
  </si>
  <si>
    <t>벽, THK15*1PLY</t>
  </si>
  <si>
    <t>보통, 바닥, 수장</t>
  </si>
  <si>
    <t>M10  L200</t>
  </si>
  <si>
    <t>메탈 스터드(C-100) 설치</t>
  </si>
  <si>
    <t>100×45 @450</t>
  </si>
  <si>
    <t>T:132mm,기계마감, 몰탈포함</t>
  </si>
  <si>
    <t>T:137mm,기계마감, 몰탈포함</t>
  </si>
  <si>
    <t>프리지상1층~3층 남여화장실 SSD1 신설</t>
  </si>
  <si>
    <t>프리지상3층 강의실 SSD2 신설</t>
  </si>
  <si>
    <t>2000*2100</t>
  </si>
  <si>
    <t>프리지하1층 화장실 AUD1 재설치</t>
  </si>
  <si>
    <t>1600*3200</t>
  </si>
  <si>
    <t>프리지상2층~3층화장실 AUD2 재설치</t>
  </si>
  <si>
    <t>자동문 설치</t>
  </si>
  <si>
    <t>3.0∼6.0㎡이하</t>
  </si>
  <si>
    <t>일위186호</t>
  </si>
  <si>
    <t>칠판유리 설치</t>
  </si>
  <si>
    <t>5mm 이하</t>
  </si>
  <si>
    <t>내천장 3회, 친환경(진품)</t>
  </si>
  <si>
    <t>석고보드면 바탕만들기</t>
  </si>
  <si>
    <t>줄퍼티</t>
  </si>
  <si>
    <t>공 사 내 역 서</t>
  </si>
  <si>
    <t>품      명</t>
  </si>
  <si>
    <t>규      격</t>
  </si>
  <si>
    <t>비고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</si>
  <si>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</si>
  <si>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</si>
  <si>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</si>
  <si>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</si>
  <si>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</si>
  <si>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</si>
  <si>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</si>
  <si>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</si>
  <si>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</si>
  <si>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</si>
  <si>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관급자 관급 자재대</t>
  </si>
  <si>
    <t>사용자항목2</t>
  </si>
  <si>
    <t>안전관리비</t>
  </si>
  <si>
    <t>품질관리비</t>
  </si>
  <si>
    <t>사용자항목5</t>
  </si>
  <si>
    <t>사용자항목6</t>
  </si>
  <si>
    <t>사용자항목7</t>
  </si>
  <si>
    <t>사용자항목8</t>
  </si>
  <si>
    <t>사용자항목9</t>
  </si>
  <si>
    <t>사용자항목10</t>
  </si>
  <si>
    <t>사용자항목11</t>
  </si>
  <si>
    <t>사용자항목12</t>
  </si>
  <si>
    <t>사용자항목13</t>
  </si>
  <si>
    <t>사용자항목14</t>
  </si>
  <si>
    <t>사용자항목15</t>
  </si>
  <si>
    <t>사용자항목16</t>
  </si>
  <si>
    <t>사용자항목17</t>
  </si>
  <si>
    <t>사용자항목18</t>
  </si>
  <si>
    <t>사용자항목19</t>
  </si>
  <si>
    <t>간접재료비</t>
  </si>
  <si>
    <t>010101. 가설공사</t>
  </si>
  <si>
    <t>010102. 철거공사</t>
  </si>
  <si>
    <t>010103. 폐기물처리비</t>
  </si>
  <si>
    <t>010104. 작업부산물</t>
  </si>
  <si>
    <t>010201. 가설공사</t>
  </si>
  <si>
    <t>010202. 철거공사</t>
  </si>
  <si>
    <t>010203. 폐기물처리비</t>
  </si>
  <si>
    <t>010204. 작업부산물</t>
  </si>
  <si>
    <t>010301. 가설공사</t>
  </si>
  <si>
    <t>010302. 철거공사</t>
  </si>
  <si>
    <t>010303. 폐기물처리비</t>
  </si>
  <si>
    <t>010304. 작업부산물</t>
  </si>
  <si>
    <t>010401. 가설공사</t>
  </si>
  <si>
    <t>010402. 철거공사</t>
  </si>
  <si>
    <t>010403. 폐기물처리비</t>
  </si>
  <si>
    <t>010404. 작업부산물</t>
  </si>
  <si>
    <t>010501. 폐기물처리비</t>
  </si>
  <si>
    <t>020101. 가설공사</t>
  </si>
  <si>
    <t>020102. 철근콘크리트공사</t>
  </si>
  <si>
    <t>020103. 철골공사</t>
  </si>
  <si>
    <t>020104. 석공사</t>
  </si>
  <si>
    <t>020105. 조적공사</t>
  </si>
  <si>
    <t>020106. 타일공사</t>
  </si>
  <si>
    <t>020107. 수장공사</t>
  </si>
  <si>
    <t>020108. 방수공사</t>
  </si>
  <si>
    <t>시멘트 액체방수 바름</t>
  </si>
  <si>
    <t>020109. 지붕 및 홈통공사</t>
  </si>
  <si>
    <t>020110. 금속공사</t>
  </si>
  <si>
    <t>020111. 미장공사</t>
  </si>
  <si>
    <t>020112. 창호공사</t>
  </si>
  <si>
    <t>관급2</t>
  </si>
  <si>
    <t>020113. 유리공사</t>
  </si>
  <si>
    <t>020114. 도장공사</t>
  </si>
  <si>
    <t>020201. 가설공사</t>
  </si>
  <si>
    <t>020202. 철골공사</t>
  </si>
  <si>
    <t>020203. 석공사</t>
  </si>
  <si>
    <t>020204. 타일공사</t>
  </si>
  <si>
    <t>020205. 수장공사</t>
  </si>
  <si>
    <t>020206. 방수공사</t>
  </si>
  <si>
    <t>020207. 지붕 및 홈통공사</t>
  </si>
  <si>
    <t>020208. 금속공사</t>
  </si>
  <si>
    <t>020209. 미장공사</t>
  </si>
  <si>
    <t>020210. 창호공사</t>
  </si>
  <si>
    <t>020211. 유리공사</t>
  </si>
  <si>
    <t>020212. 도장공사</t>
  </si>
  <si>
    <t>020301. 가설공사</t>
  </si>
  <si>
    <t>020302. 철근콘크리트공사</t>
  </si>
  <si>
    <t>020303. 석공사</t>
  </si>
  <si>
    <t>020304. 조적공사</t>
  </si>
  <si>
    <t>020305. 타일공사</t>
  </si>
  <si>
    <t>020306. 수장공사</t>
  </si>
  <si>
    <t>020307. 방수공사</t>
  </si>
  <si>
    <t>020308. 금속공사</t>
  </si>
  <si>
    <t>020309. 미장공사</t>
  </si>
  <si>
    <t>020310. 창호공사</t>
  </si>
  <si>
    <t>020311. 유리공사</t>
  </si>
  <si>
    <t>020312. 도장공사</t>
  </si>
  <si>
    <t>020401. 가설공사</t>
  </si>
  <si>
    <t>020402. 철근콘크리트공사</t>
  </si>
  <si>
    <t>020403. 석공사</t>
  </si>
  <si>
    <t>020404. 조적공사</t>
  </si>
  <si>
    <t>020405. 타일공사</t>
  </si>
  <si>
    <t>020406. 목공사</t>
  </si>
  <si>
    <t>020407. 수장공사</t>
  </si>
  <si>
    <t>020408. 방수공사</t>
  </si>
  <si>
    <t>020409. 금속공사</t>
  </si>
  <si>
    <t>020410. 미장공사</t>
  </si>
  <si>
    <t>020411. 창호공사</t>
  </si>
  <si>
    <t>020412. 유리공사</t>
  </si>
  <si>
    <t>020413. 도장공사</t>
  </si>
  <si>
    <t>0205. 기계설비공사 신설</t>
  </si>
  <si>
    <t>기계설비공사</t>
  </si>
  <si>
    <t>03. 골재대</t>
  </si>
  <si>
    <t>04. 도급자관급</t>
  </si>
  <si>
    <t>조달수수료</t>
  </si>
  <si>
    <t>％</t>
  </si>
  <si>
    <t>단수정리</t>
  </si>
  <si>
    <t>05. 관급자관급</t>
  </si>
  <si>
    <t>공 사 집 계 표</t>
  </si>
  <si>
    <t>합계제외</t>
  </si>
  <si>
    <t>과장</t>
  </si>
  <si>
    <t>담당</t>
  </si>
  <si>
    <t>검산자</t>
  </si>
  <si>
    <t>설계자</t>
  </si>
  <si>
    <t>2024년 7월  설계</t>
  </si>
  <si>
    <t>공 사 원 가 계 산 서</t>
  </si>
  <si>
    <t xml:space="preserve">                     구  분
  비   목</t>
  </si>
  <si>
    <t>구    성   비</t>
  </si>
  <si>
    <t>금      액</t>
  </si>
  <si>
    <t>직   접   재  료  비</t>
  </si>
  <si>
    <t>A1</t>
  </si>
  <si>
    <t>간   접   재  료  비</t>
  </si>
  <si>
    <t>A2</t>
  </si>
  <si>
    <t>작업설.부산물 등(△)</t>
  </si>
  <si>
    <t>A3</t>
  </si>
  <si>
    <t>소                계</t>
  </si>
  <si>
    <t>A</t>
  </si>
  <si>
    <t>직   접   노  무  비</t>
  </si>
  <si>
    <t>B1</t>
  </si>
  <si>
    <t>간   접   노  무  비</t>
  </si>
  <si>
    <t>B2</t>
  </si>
  <si>
    <t>B</t>
  </si>
  <si>
    <t>기    계    경    비</t>
  </si>
  <si>
    <t>C4</t>
  </si>
  <si>
    <t>산  재  보   험   료</t>
  </si>
  <si>
    <t>C10</t>
  </si>
  <si>
    <t>고  용  보   험   료</t>
  </si>
  <si>
    <t>C11</t>
  </si>
  <si>
    <t>건  강  보   험   료</t>
  </si>
  <si>
    <t>C12</t>
  </si>
  <si>
    <t>연  금  보   험   료</t>
  </si>
  <si>
    <t>C13</t>
  </si>
  <si>
    <t>노인 장기 요양보험료</t>
  </si>
  <si>
    <t>C14</t>
  </si>
  <si>
    <t>퇴 직 공 제 부 금 비</t>
  </si>
  <si>
    <t>C15</t>
  </si>
  <si>
    <t>산업 안전 보건관리비</t>
  </si>
  <si>
    <t>C16</t>
  </si>
  <si>
    <t>기    타    경    비</t>
  </si>
  <si>
    <t>C20</t>
  </si>
  <si>
    <t>환  경  보   전   비</t>
  </si>
  <si>
    <t>C25</t>
  </si>
  <si>
    <t>건설하도급보증수수료</t>
  </si>
  <si>
    <t>C30</t>
  </si>
  <si>
    <t>공사 이행 보증수수료</t>
  </si>
  <si>
    <t>C31</t>
  </si>
  <si>
    <t>건설기계대여보증수수료</t>
  </si>
  <si>
    <t>C32</t>
  </si>
  <si>
    <t>C</t>
  </si>
  <si>
    <t xml:space="preserve">         계</t>
  </si>
  <si>
    <t>X</t>
  </si>
  <si>
    <t>일  반   관   리  비</t>
  </si>
  <si>
    <t>D</t>
  </si>
  <si>
    <t>이                윤</t>
  </si>
  <si>
    <t>폐  기  물  처 리 비</t>
  </si>
  <si>
    <t>총       원       가</t>
  </si>
  <si>
    <t>F</t>
  </si>
  <si>
    <t>부   가   가  치  세</t>
  </si>
  <si>
    <t>H</t>
  </si>
  <si>
    <t>도    급    금    액</t>
  </si>
  <si>
    <t>Y</t>
  </si>
  <si>
    <t>도급자 관급 자 재 대</t>
  </si>
  <si>
    <t>J</t>
  </si>
  <si>
    <t>관급자 관급 자 재 대</t>
  </si>
  <si>
    <t>U1</t>
  </si>
  <si>
    <t>총   공   사  금  액</t>
  </si>
  <si>
    <t>노무비</t>
  </si>
  <si>
    <t>경  비</t>
  </si>
  <si>
    <t>순  공  사  원  가</t>
  </si>
  <si>
    <t>공사명 : 예수대학교 대학혁신지원 시설개선사업 내역서(건축+기계설비+폐기물처리+관급)</t>
    <phoneticPr fontId="1" type="noConversion"/>
  </si>
  <si>
    <t>공사명 : 예수대학교 대학혁신지원 시설개선사업 내역서(건축+기계설비+폐기물처리+관급)</t>
    <phoneticPr fontId="1" type="noConversion"/>
  </si>
  <si>
    <t>공사명 : 예수대학교 대학혁신지원 시설개선사업 내역서(건축+기계설비+폐기물처리+관급)</t>
    <phoneticPr fontId="1" type="noConversion"/>
  </si>
  <si>
    <t>한국건설폐기물수집운반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</si>
</sst>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rgb="FF000000"/>
      <name val="굴림체"/>
      <family val="3"/>
      <charset val="129"/>
    </font>
    <font>
      <b/>
      <u/>
      <sz val="9"/>
      <color rgb="FF0000FF"/>
      <name val="굴림체"/>
      <family val="3"/>
      <charset val="129"/>
    </font>
    <font>
      <b/>
      <u/>
      <sz val="9"/>
      <color rgb="FF0000FF"/>
      <name val="맑은 고딕"/>
      <family val="2"/>
      <charset val="129"/>
      <scheme val="minor"/>
    </font>
    <font>
      <sz val="8"/>
      <color rgb="FF000080"/>
      <name val="굴림체"/>
      <family val="3"/>
      <charset val="129"/>
    </font>
    <font>
      <sz val="8"/>
      <color theme="1"/>
      <name val="굴림체"/>
      <family val="3"/>
      <charset val="129"/>
    </font>
    <font>
      <sz val="8"/>
      <color rgb="FF000000"/>
      <name val="굴림체"/>
      <family val="3"/>
      <charset val="129"/>
    </font>
    <font>
      <b/>
      <sz val="8"/>
      <color rgb="FF800000"/>
      <name val="굴림체"/>
      <family val="3"/>
      <charset val="129"/>
    </font>
    <font>
      <sz val="13"/>
      <color theme="1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FCE4D6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4F4FD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left" vertical="center" shrinkToFit="1"/>
    </xf>
    <xf numFmtId="0" fontId="6" fillId="0" borderId="1" xfId="0" applyFont="1" applyBorder="1" applyAlignment="1">
      <alignment horizontal="left" vertical="center" shrinkToFit="1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right" vertical="center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left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right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1" xfId="0" quotePrefix="1" applyFont="1" applyBorder="1" applyAlignment="1">
      <alignment horizontal="right" vertical="center" shrinkToFit="1"/>
    </xf>
    <xf numFmtId="0" fontId="9" fillId="0" borderId="1" xfId="0" quotePrefix="1" applyFont="1" applyBorder="1" applyAlignment="1">
      <alignment horizontal="center" vertical="center" textRotation="255"/>
    </xf>
    <xf numFmtId="0" fontId="9" fillId="0" borderId="1" xfId="0" applyFont="1" applyBorder="1">
      <alignment vertical="center"/>
    </xf>
    <xf numFmtId="0" fontId="9" fillId="0" borderId="1" xfId="0" quotePrefix="1" applyFont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7" fillId="0" borderId="11" xfId="0" quotePrefix="1" applyFont="1" applyBorder="1" applyAlignment="1">
      <alignment horizontal="left" vertical="center" shrinkToFit="1"/>
    </xf>
    <xf numFmtId="0" fontId="7" fillId="0" borderId="11" xfId="0" applyFont="1" applyBorder="1" applyAlignment="1">
      <alignment horizontal="right" vertical="center" shrinkToFit="1"/>
    </xf>
    <xf numFmtId="0" fontId="7" fillId="0" borderId="12" xfId="0" quotePrefix="1" applyFont="1" applyBorder="1" applyAlignment="1">
      <alignment horizontal="left" vertical="center" shrinkToFit="1"/>
    </xf>
    <xf numFmtId="0" fontId="7" fillId="0" borderId="12" xfId="0" applyFont="1" applyBorder="1" applyAlignment="1">
      <alignment horizontal="right" vertical="center" shrinkToFit="1"/>
    </xf>
    <xf numFmtId="0" fontId="7" fillId="0" borderId="13" xfId="0" quotePrefix="1" applyFont="1" applyBorder="1" applyAlignment="1">
      <alignment horizontal="left" vertical="center" shrinkToFit="1"/>
    </xf>
    <xf numFmtId="0" fontId="7" fillId="0" borderId="13" xfId="0" applyFont="1" applyBorder="1" applyAlignment="1">
      <alignment horizontal="right" vertical="center" shrinkToFit="1"/>
    </xf>
    <xf numFmtId="0" fontId="7" fillId="2" borderId="1" xfId="0" quotePrefix="1" applyFont="1" applyFill="1" applyBorder="1" applyAlignment="1">
      <alignment horizontal="left" vertical="center" shrinkToFit="1"/>
    </xf>
    <xf numFmtId="0" fontId="7" fillId="0" borderId="13" xfId="0" applyFont="1" applyBorder="1" applyAlignment="1">
      <alignment horizontal="left" vertical="center" shrinkToFit="1"/>
    </xf>
    <xf numFmtId="0" fontId="7" fillId="0" borderId="12" xfId="0" applyFont="1" applyBorder="1" applyAlignment="1">
      <alignment horizontal="left" vertical="center" shrinkToFit="1"/>
    </xf>
    <xf numFmtId="0" fontId="7" fillId="0" borderId="1" xfId="0" applyFont="1" applyBorder="1" applyAlignment="1">
      <alignment horizontal="left" vertical="center" shrinkToFit="1"/>
    </xf>
    <xf numFmtId="0" fontId="7" fillId="0" borderId="1" xfId="0" applyFont="1" applyBorder="1" applyAlignment="1">
      <alignment horizontal="right" vertical="center" shrinkToFit="1"/>
    </xf>
    <xf numFmtId="0" fontId="7" fillId="0" borderId="1" xfId="0" quotePrefix="1" applyFont="1" applyBorder="1" applyAlignment="1">
      <alignment horizontal="left" vertical="center" shrinkToFit="1"/>
    </xf>
    <xf numFmtId="0" fontId="6" fillId="5" borderId="1" xfId="0" quotePrefix="1" applyFont="1" applyFill="1" applyBorder="1" applyAlignment="1">
      <alignment horizontal="left" vertical="center" shrinkToFit="1"/>
    </xf>
    <xf numFmtId="0" fontId="6" fillId="5" borderId="1" xfId="0" quotePrefix="1" applyFont="1" applyFill="1" applyBorder="1" applyAlignment="1">
      <alignment horizontal="center" vertical="center" shrinkToFit="1"/>
    </xf>
    <xf numFmtId="0" fontId="6" fillId="5" borderId="1" xfId="0" applyFont="1" applyFill="1" applyBorder="1" applyAlignment="1">
      <alignment horizontal="right" vertical="center" shrinkToFit="1"/>
    </xf>
    <xf numFmtId="0" fontId="6" fillId="5" borderId="1" xfId="0" quotePrefix="1" applyFont="1" applyFill="1" applyBorder="1" applyAlignment="1">
      <alignment horizontal="right" vertical="center" shrinkToFit="1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vertical="center" shrinkToFit="1"/>
    </xf>
    <xf numFmtId="0" fontId="6" fillId="0" borderId="11" xfId="0" quotePrefix="1" applyFont="1" applyBorder="1" applyAlignment="1">
      <alignment horizontal="center" vertical="center" textRotation="255" shrinkToFit="1"/>
    </xf>
    <xf numFmtId="0" fontId="6" fillId="0" borderId="13" xfId="0" applyFont="1" applyBorder="1" applyAlignment="1">
      <alignment horizontal="center" vertical="center" textRotation="255" shrinkToFit="1"/>
    </xf>
    <xf numFmtId="0" fontId="6" fillId="0" borderId="1" xfId="0" applyFont="1" applyBorder="1" applyAlignment="1">
      <alignment horizontal="center" vertical="center" textRotation="255" shrinkToFit="1"/>
    </xf>
    <xf numFmtId="0" fontId="6" fillId="0" borderId="12" xfId="0" applyFont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center" vertical="center" textRotation="255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quotePrefix="1" applyFont="1">
      <alignment vertical="center"/>
    </xf>
    <xf numFmtId="0" fontId="4" fillId="0" borderId="0" xfId="0" applyFont="1">
      <alignment vertical="center"/>
    </xf>
    <xf numFmtId="0" fontId="5" fillId="3" borderId="10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4" borderId="1" xfId="0" quotePrefix="1" applyFont="1" applyFill="1" applyBorder="1" applyAlignment="1">
      <alignment horizontal="left" vertical="center" shrinkToFit="1"/>
    </xf>
    <xf numFmtId="0" fontId="8" fillId="4" borderId="1" xfId="0" applyFont="1" applyFill="1" applyBorder="1" applyAlignment="1">
      <alignment horizontal="left" vertical="center" shrinkToFit="1"/>
    </xf>
    <xf numFmtId="0" fontId="8" fillId="4" borderId="3" xfId="0" quotePrefix="1" applyFont="1" applyFill="1" applyBorder="1" applyAlignment="1">
      <alignment horizontal="left" vertical="center" shrinkToFit="1"/>
    </xf>
    <xf numFmtId="0" fontId="8" fillId="4" borderId="4" xfId="0" quotePrefix="1" applyFont="1" applyFill="1" applyBorder="1" applyAlignment="1">
      <alignment horizontal="left" vertical="center" shrinkToFit="1"/>
    </xf>
    <xf numFmtId="0" fontId="8" fillId="4" borderId="5" xfId="0" quotePrefix="1" applyFont="1" applyFill="1" applyBorder="1" applyAlignment="1">
      <alignment horizontal="left" vertical="center" shrinkToFit="1"/>
    </xf>
  </cellXfs>
  <cellStyles count="1">
    <cellStyle name="표준" xfId="0" builtinId="0"/>
  </cellStyles>
  <dxfs count="6">
    <dxf>
      <numFmt numFmtId="176" formatCode="#,###"/>
    </dxf>
    <dxf>
      <numFmt numFmtId="177" formatCode="#,##0.0#####"/>
    </dxf>
    <dxf>
      <numFmt numFmtId="176" formatCode="#,###"/>
    </dxf>
    <dxf>
      <numFmt numFmtId="177" formatCode="#,##0.0#####"/>
    </dxf>
    <dxf>
      <numFmt numFmtId="176" formatCode="#,###"/>
    </dxf>
    <dxf>
      <numFmt numFmtId="177" formatCode="#,##0.0#####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5</xdr:row>
      <xdr:rowOff>146050</xdr:rowOff>
    </xdr:from>
    <xdr:to>
      <xdr:col>8</xdr:col>
      <xdr:colOff>2584450</xdr:colOff>
      <xdr:row>7</xdr:row>
      <xdr:rowOff>158750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8A9666B-337B-4B45-7D96-885E716B33DB}"/>
            </a:ext>
          </a:extLst>
        </xdr:cNvPr>
        <xdr:cNvSpPr txBox="1"/>
      </xdr:nvSpPr>
      <xdr:spPr>
        <a:xfrm>
          <a:off x="476250" y="1898650"/>
          <a:ext cx="8204200" cy="444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l"/>
          <a:r>
            <a:rPr lang="en-US" altLang="ko-KR" sz="1500" b="1">
              <a:latin typeface="굴림체" panose="020B0609000101010101" pitchFamily="49" charset="-127"/>
              <a:ea typeface="굴림체" panose="020B0609000101010101" pitchFamily="49" charset="-127"/>
            </a:rPr>
            <a:t>2024</a:t>
          </a:r>
          <a:r>
            <a:rPr lang="ko-KR" altLang="en-US" sz="1500" b="1">
              <a:latin typeface="굴림체" panose="020B0609000101010101" pitchFamily="49" charset="-127"/>
              <a:ea typeface="굴림체" panose="020B0609000101010101" pitchFamily="49" charset="-127"/>
            </a:rPr>
            <a:t>년도</a:t>
          </a:r>
        </a:p>
      </xdr:txBody>
    </xdr:sp>
    <xdr:clientData/>
  </xdr:twoCellAnchor>
  <xdr:twoCellAnchor>
    <xdr:from>
      <xdr:col>0</xdr:col>
      <xdr:colOff>15875</xdr:colOff>
      <xdr:row>10</xdr:row>
      <xdr:rowOff>31750</xdr:rowOff>
    </xdr:from>
    <xdr:to>
      <xdr:col>8</xdr:col>
      <xdr:colOff>2600325</xdr:colOff>
      <xdr:row>24</xdr:row>
      <xdr:rowOff>76200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FD08674-B5A5-2031-B802-A164C325BBA6}"/>
            </a:ext>
          </a:extLst>
        </xdr:cNvPr>
        <xdr:cNvSpPr txBox="1"/>
      </xdr:nvSpPr>
      <xdr:spPr>
        <a:xfrm>
          <a:off x="15875" y="2603500"/>
          <a:ext cx="8680450" cy="25781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lang="ko-KR" altLang="en-US" sz="2800" b="1">
              <a:latin typeface="굴림체" panose="020B0609000101010101" pitchFamily="49" charset="-127"/>
              <a:ea typeface="굴림체" panose="020B0609000101010101" pitchFamily="49" charset="-127"/>
            </a:rPr>
            <a:t> 예수대학교 대학혁신지원 시설개선사업 내역서</a:t>
          </a:r>
          <a:r>
            <a:rPr lang="en-US" altLang="ko-KR" sz="2800" b="1">
              <a:latin typeface="굴림체" panose="020B0609000101010101" pitchFamily="49" charset="-127"/>
              <a:ea typeface="굴림체" panose="020B0609000101010101" pitchFamily="49" charset="-127"/>
            </a:rPr>
            <a:t>(</a:t>
          </a:r>
          <a:r>
            <a:rPr lang="ko-KR" altLang="en-US" sz="2800" b="1">
              <a:latin typeface="굴림체" panose="020B0609000101010101" pitchFamily="49" charset="-127"/>
              <a:ea typeface="굴림체" panose="020B0609000101010101" pitchFamily="49" charset="-127"/>
            </a:rPr>
            <a:t>건축</a:t>
          </a:r>
          <a:r>
            <a:rPr lang="en-US" altLang="ko-KR" sz="2800" b="1">
              <a:latin typeface="굴림체" panose="020B0609000101010101" pitchFamily="49" charset="-127"/>
              <a:ea typeface="굴림체" panose="020B0609000101010101" pitchFamily="49" charset="-127"/>
            </a:rPr>
            <a:t>+</a:t>
          </a:r>
          <a:r>
            <a:rPr lang="ko-KR" altLang="en-US" sz="2800" b="1">
              <a:latin typeface="굴림체" panose="020B0609000101010101" pitchFamily="49" charset="-127"/>
              <a:ea typeface="굴림체" panose="020B0609000101010101" pitchFamily="49" charset="-127"/>
            </a:rPr>
            <a:t>기계설비</a:t>
          </a:r>
          <a:r>
            <a:rPr lang="en-US" altLang="ko-KR" sz="2800" b="1">
              <a:latin typeface="굴림체" panose="020B0609000101010101" pitchFamily="49" charset="-127"/>
              <a:ea typeface="굴림체" panose="020B0609000101010101" pitchFamily="49" charset="-127"/>
            </a:rPr>
            <a:t>+</a:t>
          </a:r>
          <a:r>
            <a:rPr lang="ko-KR" altLang="en-US" sz="2800" b="1">
              <a:latin typeface="굴림체" panose="020B0609000101010101" pitchFamily="49" charset="-127"/>
              <a:ea typeface="굴림체" panose="020B0609000101010101" pitchFamily="49" charset="-127"/>
            </a:rPr>
            <a:t>폐기물처리</a:t>
          </a:r>
          <a:r>
            <a:rPr lang="en-US" altLang="ko-KR" sz="2800" b="1">
              <a:latin typeface="굴림체" panose="020B0609000101010101" pitchFamily="49" charset="-127"/>
              <a:ea typeface="굴림체" panose="020B0609000101010101" pitchFamily="49" charset="-127"/>
            </a:rPr>
            <a:t>+</a:t>
          </a:r>
          <a:r>
            <a:rPr lang="ko-KR" altLang="en-US" sz="2800" b="1">
              <a:latin typeface="굴림체" panose="020B0609000101010101" pitchFamily="49" charset="-127"/>
              <a:ea typeface="굴림체" panose="020B0609000101010101" pitchFamily="49" charset="-127"/>
            </a:rPr>
            <a:t>관급</a:t>
          </a:r>
          <a:r>
            <a:rPr lang="en-US" altLang="ko-KR" sz="2800" b="1">
              <a:latin typeface="굴림체" panose="020B0609000101010101" pitchFamily="49" charset="-127"/>
              <a:ea typeface="굴림체" panose="020B0609000101010101" pitchFamily="49" charset="-127"/>
            </a:rPr>
            <a:t>) </a:t>
          </a:r>
          <a:endParaRPr lang="ko-KR" altLang="en-US" sz="2800" b="1">
            <a:latin typeface="굴림체" panose="020B0609000101010101" pitchFamily="49" charset="-127"/>
            <a:ea typeface="굴림체" panose="020B0609000101010101" pitchFamily="49" charset="-127"/>
          </a:endParaRPr>
        </a:p>
      </xdr:txBody>
    </xdr:sp>
    <xdr:clientData/>
  </xdr:twoCellAnchor>
  <xdr:twoCellAnchor>
    <xdr:from>
      <xdr:col>0</xdr:col>
      <xdr:colOff>323850</xdr:colOff>
      <xdr:row>8</xdr:row>
      <xdr:rowOff>73025</xdr:rowOff>
    </xdr:from>
    <xdr:to>
      <xdr:col>8</xdr:col>
      <xdr:colOff>2432050</xdr:colOff>
      <xdr:row>10</xdr:row>
      <xdr:rowOff>76200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24AE26A-E4EE-F5D7-2FD9-A5B6BD829D04}"/>
            </a:ext>
          </a:extLst>
        </xdr:cNvPr>
        <xdr:cNvSpPr txBox="1"/>
      </xdr:nvSpPr>
      <xdr:spPr>
        <a:xfrm>
          <a:off x="323850" y="2282825"/>
          <a:ext cx="8204200" cy="3651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l"/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 공사개요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</a:t>
          </a:r>
          <a:endParaRPr lang="ko-KR" altLang="en-US" sz="1400">
            <a:latin typeface="굴림체" panose="020B0609000101010101" pitchFamily="49" charset="-127"/>
            <a:ea typeface="굴림체" panose="020B0609000101010101" pitchFamily="49" charset="-127"/>
          </a:endParaRPr>
        </a:p>
      </xdr:txBody>
    </xdr:sp>
    <xdr:clientData/>
  </xdr:twoCellAnchor>
  <xdr:twoCellAnchor>
    <xdr:from>
      <xdr:col>0</xdr:col>
      <xdr:colOff>476250</xdr:colOff>
      <xdr:row>19</xdr:row>
      <xdr:rowOff>38100</xdr:rowOff>
    </xdr:from>
    <xdr:to>
      <xdr:col>8</xdr:col>
      <xdr:colOff>2584450</xdr:colOff>
      <xdr:row>21</xdr:row>
      <xdr:rowOff>50800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AA5C4F6-0E1C-F27A-425A-C5C7840A60D8}"/>
            </a:ext>
          </a:extLst>
        </xdr:cNvPr>
        <xdr:cNvSpPr txBox="1"/>
      </xdr:nvSpPr>
      <xdr:spPr>
        <a:xfrm>
          <a:off x="476250" y="4813300"/>
          <a:ext cx="8204200" cy="444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l"/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 공사금액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 </a:t>
          </a:r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총공사비  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 </a:t>
          </a:r>
          <a:endParaRPr lang="ko-KR" altLang="en-US" sz="1400">
            <a:latin typeface="굴림체" panose="020B0609000101010101" pitchFamily="49" charset="-127"/>
            <a:ea typeface="굴림체" panose="020B0609000101010101" pitchFamily="49" charset="-127"/>
          </a:endParaRPr>
        </a:p>
      </xdr:txBody>
    </xdr:sp>
    <xdr:clientData/>
  </xdr:twoCellAnchor>
  <xdr:twoCellAnchor>
    <xdr:from>
      <xdr:col>1</xdr:col>
      <xdr:colOff>679450</xdr:colOff>
      <xdr:row>20</xdr:row>
      <xdr:rowOff>96520</xdr:rowOff>
    </xdr:from>
    <xdr:to>
      <xdr:col>8</xdr:col>
      <xdr:colOff>2584450</xdr:colOff>
      <xdr:row>23</xdr:row>
      <xdr:rowOff>210820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5A8C700-16C0-4839-E99C-B634140ECA53}"/>
            </a:ext>
          </a:extLst>
        </xdr:cNvPr>
        <xdr:cNvSpPr txBox="1"/>
      </xdr:nvSpPr>
      <xdr:spPr>
        <a:xfrm>
          <a:off x="1333500" y="5087620"/>
          <a:ext cx="7346950" cy="7620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l"/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  도급예산액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  </a:t>
          </a:r>
          <a:endParaRPr lang="ko-KR" altLang="en-US" sz="1400">
            <a:latin typeface="굴림체" panose="020B0609000101010101" pitchFamily="49" charset="-127"/>
            <a:ea typeface="굴림체" panose="020B0609000101010101" pitchFamily="49" charset="-127"/>
          </a:endParaRPr>
        </a:p>
        <a:p>
          <a:pPr algn="l"/>
          <a:r>
            <a:rPr lang="ko-KR" altLang="en-US" sz="1400">
              <a:latin typeface="굴림체" panose="020B0609000101010101" pitchFamily="49" charset="-127"/>
              <a:ea typeface="굴림체" panose="020B0609000101010101" pitchFamily="49" charset="-127"/>
            </a:rPr>
            <a:t>  관급자재대 </a:t>
          </a:r>
          <a:r>
            <a:rPr lang="en-US" altLang="ko-KR" sz="1400">
              <a:latin typeface="굴림체" panose="020B0609000101010101" pitchFamily="49" charset="-127"/>
              <a:ea typeface="굴림체" panose="020B0609000101010101" pitchFamily="49" charset="-127"/>
            </a:rPr>
            <a:t>:  </a:t>
          </a:r>
          <a:endParaRPr lang="ko-KR" altLang="en-US" sz="1400">
            <a:latin typeface="굴림체" panose="020B0609000101010101" pitchFamily="49" charset="-127"/>
            <a:ea typeface="굴림체" panose="020B0609000101010101" pitchFamily="49" charset="-127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B7"/>
    <pageSetUpPr fitToPage="1"/>
  </sheetPr>
  <dimension ref="A3:L232"/>
  <sheetViews>
    <sheetView tabSelected="1" workbookViewId="0">
      <selection activeCell="A4" sqref="A4:I29"/>
    </sheetView>
  </sheetViews>
  <sheetFormatPr defaultRowHeight="16.5" x14ac:dyDescent="0.3"/>
  <cols>
    <col min="1" max="1" width="8.625" customWidth="1"/>
    <col min="2" max="2" width="11.375" customWidth="1"/>
    <col min="3" max="3" width="8.625" customWidth="1"/>
    <col min="4" max="4" width="11.375" customWidth="1"/>
    <col min="5" max="5" width="8.625" customWidth="1"/>
    <col min="6" max="6" width="11.375" customWidth="1"/>
    <col min="7" max="7" width="8.625" customWidth="1"/>
    <col min="8" max="8" width="11.375" customWidth="1"/>
    <col min="9" max="9" width="35.625" customWidth="1"/>
  </cols>
  <sheetData>
    <row r="3" spans="1:12" ht="69.95" customHeight="1" x14ac:dyDescent="0.3">
      <c r="A3" s="16" t="s">
        <v>569</v>
      </c>
      <c r="B3" s="17"/>
      <c r="C3" s="16" t="s">
        <v>570</v>
      </c>
      <c r="D3" s="17"/>
      <c r="E3" s="16" t="s">
        <v>571</v>
      </c>
      <c r="F3" s="17"/>
      <c r="G3" s="16" t="s">
        <v>572</v>
      </c>
      <c r="H3" s="17"/>
      <c r="I3" s="18" t="s">
        <v>573</v>
      </c>
      <c r="J3" s="3"/>
    </row>
    <row r="4" spans="1:12" ht="14.65" customHeight="1" x14ac:dyDescent="0.3">
      <c r="A4" s="36"/>
      <c r="B4" s="36"/>
      <c r="C4" s="36"/>
      <c r="D4" s="36"/>
      <c r="E4" s="36"/>
      <c r="F4" s="36"/>
      <c r="G4" s="36"/>
      <c r="H4" s="36"/>
      <c r="I4" s="36"/>
    </row>
    <row r="5" spans="1:12" ht="14.65" customHeight="1" x14ac:dyDescent="0.3">
      <c r="A5" s="37"/>
      <c r="B5" s="37"/>
      <c r="C5" s="37"/>
      <c r="D5" s="37"/>
      <c r="E5" s="37"/>
      <c r="F5" s="37"/>
      <c r="G5" s="37"/>
      <c r="H5" s="37"/>
      <c r="I5" s="37"/>
      <c r="J5" s="19"/>
      <c r="K5" s="19"/>
      <c r="L5" s="19"/>
    </row>
    <row r="6" spans="1:12" ht="14.65" customHeight="1" x14ac:dyDescent="0.3">
      <c r="A6" s="37"/>
      <c r="B6" s="37"/>
      <c r="C6" s="37"/>
      <c r="D6" s="37"/>
      <c r="E6" s="37"/>
      <c r="F6" s="37"/>
      <c r="G6" s="37"/>
      <c r="H6" s="37"/>
      <c r="I6" s="37"/>
      <c r="J6" s="19"/>
      <c r="K6" s="19"/>
      <c r="L6" s="19"/>
    </row>
    <row r="7" spans="1:12" ht="14.65" customHeight="1" x14ac:dyDescent="0.3">
      <c r="A7" s="37"/>
      <c r="B7" s="37"/>
      <c r="C7" s="37"/>
      <c r="D7" s="37"/>
      <c r="E7" s="37"/>
      <c r="F7" s="37"/>
      <c r="G7" s="37"/>
      <c r="H7" s="37"/>
      <c r="I7" s="37"/>
      <c r="J7" s="19"/>
      <c r="K7" s="19"/>
      <c r="L7" s="19"/>
    </row>
    <row r="8" spans="1:12" ht="14.65" customHeight="1" x14ac:dyDescent="0.3">
      <c r="A8" s="37"/>
      <c r="B8" s="37"/>
      <c r="C8" s="37"/>
      <c r="D8" s="37"/>
      <c r="E8" s="37"/>
      <c r="F8" s="37"/>
      <c r="G8" s="37"/>
      <c r="H8" s="37"/>
      <c r="I8" s="37"/>
      <c r="J8" s="19"/>
      <c r="K8" s="19"/>
      <c r="L8" s="19"/>
    </row>
    <row r="9" spans="1:12" ht="14.65" customHeight="1" x14ac:dyDescent="0.3">
      <c r="A9" s="37"/>
      <c r="B9" s="37"/>
      <c r="C9" s="37"/>
      <c r="D9" s="37"/>
      <c r="E9" s="37"/>
      <c r="F9" s="37"/>
      <c r="G9" s="37"/>
      <c r="H9" s="37"/>
      <c r="I9" s="37"/>
      <c r="J9" s="19"/>
      <c r="K9" s="19"/>
      <c r="L9" s="19"/>
    </row>
    <row r="10" spans="1:12" ht="14.65" customHeight="1" x14ac:dyDescent="0.3">
      <c r="A10" s="37"/>
      <c r="B10" s="37"/>
      <c r="C10" s="37"/>
      <c r="D10" s="37"/>
      <c r="E10" s="37"/>
      <c r="F10" s="37"/>
      <c r="G10" s="37"/>
      <c r="H10" s="37"/>
      <c r="I10" s="37"/>
      <c r="J10" s="19"/>
      <c r="K10" s="19"/>
      <c r="L10" s="19"/>
    </row>
    <row r="11" spans="1:12" ht="14.65" customHeight="1" x14ac:dyDescent="0.3">
      <c r="A11" s="37"/>
      <c r="B11" s="37"/>
      <c r="C11" s="37"/>
      <c r="D11" s="37"/>
      <c r="E11" s="37"/>
      <c r="F11" s="37"/>
      <c r="G11" s="37"/>
      <c r="H11" s="37"/>
      <c r="I11" s="37"/>
      <c r="J11" s="19"/>
      <c r="K11" s="19"/>
      <c r="L11" s="19"/>
    </row>
    <row r="12" spans="1:12" ht="14.65" customHeight="1" x14ac:dyDescent="0.3">
      <c r="A12" s="37"/>
      <c r="B12" s="37"/>
      <c r="C12" s="37"/>
      <c r="D12" s="37"/>
      <c r="E12" s="37"/>
      <c r="F12" s="37"/>
      <c r="G12" s="37"/>
      <c r="H12" s="37"/>
      <c r="I12" s="37"/>
      <c r="J12" s="19"/>
      <c r="K12" s="19"/>
      <c r="L12" s="19"/>
    </row>
    <row r="13" spans="1:12" ht="14.65" customHeight="1" x14ac:dyDescent="0.3">
      <c r="A13" s="37"/>
      <c r="B13" s="37"/>
      <c r="C13" s="37"/>
      <c r="D13" s="37"/>
      <c r="E13" s="37"/>
      <c r="F13" s="37"/>
      <c r="G13" s="37"/>
      <c r="H13" s="37"/>
      <c r="I13" s="37"/>
      <c r="J13" s="19"/>
      <c r="K13" s="19"/>
      <c r="L13" s="19"/>
    </row>
    <row r="14" spans="1:12" ht="14.65" customHeight="1" x14ac:dyDescent="0.3">
      <c r="A14" s="37"/>
      <c r="B14" s="37"/>
      <c r="C14" s="37"/>
      <c r="D14" s="37"/>
      <c r="E14" s="37"/>
      <c r="F14" s="37"/>
      <c r="G14" s="37"/>
      <c r="H14" s="37"/>
      <c r="I14" s="37"/>
      <c r="J14" s="19"/>
      <c r="K14" s="19"/>
      <c r="L14" s="19"/>
    </row>
    <row r="15" spans="1:12" ht="14.65" customHeight="1" x14ac:dyDescent="0.3">
      <c r="A15" s="37"/>
      <c r="B15" s="37"/>
      <c r="C15" s="37"/>
      <c r="D15" s="37"/>
      <c r="E15" s="37"/>
      <c r="F15" s="37"/>
      <c r="G15" s="37"/>
      <c r="H15" s="37"/>
      <c r="I15" s="37"/>
      <c r="J15" s="19"/>
      <c r="K15" s="19"/>
      <c r="L15" s="19"/>
    </row>
    <row r="16" spans="1:12" ht="14.65" customHeight="1" x14ac:dyDescent="0.3">
      <c r="A16" s="37"/>
      <c r="B16" s="37"/>
      <c r="C16" s="37"/>
      <c r="D16" s="37"/>
      <c r="E16" s="37"/>
      <c r="F16" s="37"/>
      <c r="G16" s="37"/>
      <c r="H16" s="37"/>
      <c r="I16" s="37"/>
      <c r="J16" s="19"/>
      <c r="K16" s="19"/>
      <c r="L16" s="19"/>
    </row>
    <row r="17" spans="1:12" ht="14.65" customHeight="1" x14ac:dyDescent="0.3">
      <c r="A17" s="37"/>
      <c r="B17" s="37"/>
      <c r="C17" s="37"/>
      <c r="D17" s="37"/>
      <c r="E17" s="37"/>
      <c r="F17" s="37"/>
      <c r="G17" s="37"/>
      <c r="H17" s="37"/>
      <c r="I17" s="37"/>
      <c r="J17" s="19"/>
      <c r="K17" s="19"/>
      <c r="L17" s="19"/>
    </row>
    <row r="18" spans="1:12" ht="14.65" customHeight="1" x14ac:dyDescent="0.3">
      <c r="A18" s="37"/>
      <c r="B18" s="37"/>
      <c r="C18" s="37"/>
      <c r="D18" s="37"/>
      <c r="E18" s="37"/>
      <c r="F18" s="37"/>
      <c r="G18" s="37"/>
      <c r="H18" s="37"/>
      <c r="I18" s="37"/>
      <c r="J18" s="19"/>
      <c r="K18" s="19"/>
      <c r="L18" s="19"/>
    </row>
    <row r="19" spans="1:12" ht="14.65" customHeight="1" x14ac:dyDescent="0.3">
      <c r="A19" s="37"/>
      <c r="B19" s="37"/>
      <c r="C19" s="37"/>
      <c r="D19" s="37"/>
      <c r="E19" s="37"/>
      <c r="F19" s="37"/>
      <c r="G19" s="37"/>
      <c r="H19" s="37"/>
      <c r="I19" s="37"/>
      <c r="J19" s="19"/>
      <c r="K19" s="19"/>
      <c r="L19" s="19"/>
    </row>
    <row r="20" spans="1:12" ht="14.65" customHeight="1" x14ac:dyDescent="0.3">
      <c r="A20" s="37"/>
      <c r="B20" s="37"/>
      <c r="C20" s="37"/>
      <c r="D20" s="37"/>
      <c r="E20" s="37"/>
      <c r="F20" s="37"/>
      <c r="G20" s="37"/>
      <c r="H20" s="37"/>
      <c r="I20" s="37"/>
      <c r="J20" s="19"/>
      <c r="K20" s="19"/>
      <c r="L20" s="19"/>
    </row>
    <row r="21" spans="1:12" ht="14.65" customHeight="1" x14ac:dyDescent="0.3">
      <c r="A21" s="37"/>
      <c r="B21" s="37"/>
      <c r="C21" s="37"/>
      <c r="D21" s="37"/>
      <c r="E21" s="37"/>
      <c r="F21" s="37"/>
      <c r="G21" s="37"/>
      <c r="H21" s="37"/>
      <c r="I21" s="37"/>
      <c r="J21" s="19"/>
      <c r="K21" s="19"/>
      <c r="L21" s="19"/>
    </row>
    <row r="22" spans="1:12" ht="14.65" customHeight="1" x14ac:dyDescent="0.3">
      <c r="A22" s="37"/>
      <c r="B22" s="37"/>
      <c r="C22" s="37"/>
      <c r="D22" s="37"/>
      <c r="E22" s="37"/>
      <c r="F22" s="37"/>
      <c r="G22" s="37"/>
      <c r="H22" s="37"/>
      <c r="I22" s="37"/>
      <c r="J22" s="19"/>
      <c r="K22" s="19"/>
      <c r="L22" s="19"/>
    </row>
    <row r="23" spans="1:12" ht="14.65" customHeight="1" x14ac:dyDescent="0.3">
      <c r="A23" s="37"/>
      <c r="B23" s="37"/>
      <c r="C23" s="37"/>
      <c r="D23" s="37"/>
      <c r="E23" s="37"/>
      <c r="F23" s="37"/>
      <c r="G23" s="37"/>
      <c r="H23" s="37"/>
      <c r="I23" s="37"/>
      <c r="J23" s="19"/>
      <c r="K23" s="19"/>
      <c r="L23" s="19"/>
    </row>
    <row r="24" spans="1:12" ht="14.65" customHeight="1" x14ac:dyDescent="0.3">
      <c r="A24" s="37"/>
      <c r="B24" s="37"/>
      <c r="C24" s="37"/>
      <c r="D24" s="37"/>
      <c r="E24" s="37"/>
      <c r="F24" s="37"/>
      <c r="G24" s="37"/>
      <c r="H24" s="37"/>
      <c r="I24" s="37"/>
      <c r="J24" s="19"/>
      <c r="K24" s="19"/>
      <c r="L24" s="19"/>
    </row>
    <row r="25" spans="1:12" ht="14.65" customHeight="1" x14ac:dyDescent="0.3">
      <c r="A25" s="37"/>
      <c r="B25" s="37"/>
      <c r="C25" s="37"/>
      <c r="D25" s="37"/>
      <c r="E25" s="37"/>
      <c r="F25" s="37"/>
      <c r="G25" s="37"/>
      <c r="H25" s="37"/>
      <c r="I25" s="37"/>
      <c r="J25" s="19"/>
      <c r="K25" s="19"/>
      <c r="L25" s="19"/>
    </row>
    <row r="26" spans="1:12" ht="14.65" customHeight="1" x14ac:dyDescent="0.3">
      <c r="A26" s="37"/>
      <c r="B26" s="37"/>
      <c r="C26" s="37"/>
      <c r="D26" s="37"/>
      <c r="E26" s="37"/>
      <c r="F26" s="37"/>
      <c r="G26" s="37"/>
      <c r="H26" s="37"/>
      <c r="I26" s="37"/>
      <c r="J26" s="19"/>
      <c r="K26" s="19"/>
      <c r="L26" s="19"/>
    </row>
    <row r="27" spans="1:12" ht="14.65" customHeight="1" x14ac:dyDescent="0.3">
      <c r="A27" s="37"/>
      <c r="B27" s="37"/>
      <c r="C27" s="37"/>
      <c r="D27" s="37"/>
      <c r="E27" s="37"/>
      <c r="F27" s="37"/>
      <c r="G27" s="37"/>
      <c r="H27" s="37"/>
      <c r="I27" s="37"/>
      <c r="J27" s="19"/>
      <c r="K27" s="19"/>
      <c r="L27" s="19"/>
    </row>
    <row r="28" spans="1:12" ht="14.65" customHeight="1" x14ac:dyDescent="0.3">
      <c r="A28" s="37"/>
      <c r="B28" s="37"/>
      <c r="C28" s="37"/>
      <c r="D28" s="37"/>
      <c r="E28" s="37"/>
      <c r="F28" s="37"/>
      <c r="G28" s="37"/>
      <c r="H28" s="37"/>
      <c r="I28" s="37"/>
      <c r="J28" s="19"/>
      <c r="K28" s="19"/>
      <c r="L28" s="19"/>
    </row>
    <row r="29" spans="1:12" ht="14.65" customHeight="1" x14ac:dyDescent="0.3">
      <c r="A29" s="37"/>
      <c r="B29" s="37"/>
      <c r="C29" s="37"/>
      <c r="D29" s="37"/>
      <c r="E29" s="37"/>
      <c r="F29" s="37"/>
      <c r="G29" s="37"/>
      <c r="H29" s="37"/>
      <c r="I29" s="37"/>
      <c r="J29" s="19"/>
      <c r="K29" s="19"/>
      <c r="L29" s="19"/>
    </row>
    <row r="30" spans="1:12" x14ac:dyDescent="0.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 x14ac:dyDescent="0.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x14ac:dyDescent="0.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1:12" x14ac:dyDescent="0.3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 x14ac:dyDescent="0.3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1:12" x14ac:dyDescent="0.3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1:12" x14ac:dyDescent="0.3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x14ac:dyDescent="0.3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</row>
    <row r="38" spans="1:12" x14ac:dyDescent="0.3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1:12" x14ac:dyDescent="0.3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1:12" x14ac:dyDescent="0.3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</row>
    <row r="41" spans="1:12" x14ac:dyDescent="0.3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</row>
    <row r="42" spans="1:12" x14ac:dyDescent="0.3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</row>
    <row r="43" spans="1:12" x14ac:dyDescent="0.3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</row>
    <row r="44" spans="1:12" x14ac:dyDescent="0.3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1:12" x14ac:dyDescent="0.3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1:12" x14ac:dyDescent="0.3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</row>
    <row r="47" spans="1:12" x14ac:dyDescent="0.3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1:12" x14ac:dyDescent="0.3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49" spans="1:12" x14ac:dyDescent="0.3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</row>
    <row r="52" spans="1:12" x14ac:dyDescent="0.3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1:12" x14ac:dyDescent="0.3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</row>
    <row r="54" spans="1:12" x14ac:dyDescent="0.3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1:12" x14ac:dyDescent="0.3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1:12" x14ac:dyDescent="0.3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2" x14ac:dyDescent="0.3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1:12" x14ac:dyDescent="0.3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1:12" x14ac:dyDescent="0.3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1:12" x14ac:dyDescent="0.3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1:12" x14ac:dyDescent="0.3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1:12" x14ac:dyDescent="0.3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1:12" x14ac:dyDescent="0.3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</row>
    <row r="64" spans="1:12" x14ac:dyDescent="0.3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</row>
    <row r="65" spans="1:12" x14ac:dyDescent="0.3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</row>
    <row r="66" spans="1:12" x14ac:dyDescent="0.3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</row>
    <row r="67" spans="1:12" x14ac:dyDescent="0.3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</row>
    <row r="68" spans="1:12" x14ac:dyDescent="0.3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</row>
    <row r="69" spans="1:12" x14ac:dyDescent="0.3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1:12" x14ac:dyDescent="0.3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1:12" x14ac:dyDescent="0.3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</row>
    <row r="72" spans="1:12" x14ac:dyDescent="0.3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1:12" x14ac:dyDescent="0.3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</row>
    <row r="74" spans="1:12" x14ac:dyDescent="0.3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</row>
    <row r="75" spans="1:12" x14ac:dyDescent="0.3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x14ac:dyDescent="0.3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1:12" x14ac:dyDescent="0.3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1:12" x14ac:dyDescent="0.3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1:12" x14ac:dyDescent="0.3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1:12" x14ac:dyDescent="0.3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1:12" x14ac:dyDescent="0.3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1:12" x14ac:dyDescent="0.3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1:12" x14ac:dyDescent="0.3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1:12" x14ac:dyDescent="0.3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1:12" x14ac:dyDescent="0.3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2" x14ac:dyDescent="0.3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2" x14ac:dyDescent="0.3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2" x14ac:dyDescent="0.3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2" x14ac:dyDescent="0.3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2" x14ac:dyDescent="0.3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2" x14ac:dyDescent="0.3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 x14ac:dyDescent="0.3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2" x14ac:dyDescent="0.3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2" x14ac:dyDescent="0.3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2" x14ac:dyDescent="0.3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2" x14ac:dyDescent="0.3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3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3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3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3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3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3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3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3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3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3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3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3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3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3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3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3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3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3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3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3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3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3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3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3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3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3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3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3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3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3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3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3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3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3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3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3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3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  <row r="134" spans="1:12" x14ac:dyDescent="0.3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</row>
    <row r="135" spans="1:12" x14ac:dyDescent="0.3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</row>
    <row r="136" spans="1:12" x14ac:dyDescent="0.3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</row>
    <row r="137" spans="1:12" x14ac:dyDescent="0.3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</row>
    <row r="138" spans="1:12" x14ac:dyDescent="0.3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</row>
    <row r="139" spans="1:12" x14ac:dyDescent="0.3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</row>
    <row r="140" spans="1:12" x14ac:dyDescent="0.3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</row>
    <row r="141" spans="1:12" x14ac:dyDescent="0.3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</row>
    <row r="142" spans="1:12" x14ac:dyDescent="0.3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</row>
    <row r="143" spans="1:12" x14ac:dyDescent="0.3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</row>
    <row r="144" spans="1:12" x14ac:dyDescent="0.3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</row>
    <row r="145" spans="1:12" x14ac:dyDescent="0.3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</row>
    <row r="146" spans="1:12" x14ac:dyDescent="0.3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</row>
    <row r="147" spans="1:12" x14ac:dyDescent="0.3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</row>
    <row r="148" spans="1:12" x14ac:dyDescent="0.3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</row>
    <row r="149" spans="1:12" x14ac:dyDescent="0.3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</row>
    <row r="150" spans="1:12" x14ac:dyDescent="0.3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</row>
    <row r="151" spans="1:12" x14ac:dyDescent="0.3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</row>
    <row r="152" spans="1:12" x14ac:dyDescent="0.3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</row>
    <row r="153" spans="1:12" x14ac:dyDescent="0.3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</row>
    <row r="154" spans="1:12" x14ac:dyDescent="0.3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</row>
    <row r="155" spans="1:12" x14ac:dyDescent="0.3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</row>
    <row r="156" spans="1:12" x14ac:dyDescent="0.3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</row>
    <row r="157" spans="1:12" x14ac:dyDescent="0.3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</row>
    <row r="158" spans="1:12" x14ac:dyDescent="0.3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</row>
    <row r="159" spans="1:12" x14ac:dyDescent="0.3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</row>
    <row r="160" spans="1:12" x14ac:dyDescent="0.3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</row>
    <row r="161" spans="1:12" x14ac:dyDescent="0.3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</row>
    <row r="162" spans="1:12" x14ac:dyDescent="0.3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</row>
    <row r="163" spans="1:12" x14ac:dyDescent="0.3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</row>
    <row r="164" spans="1:12" x14ac:dyDescent="0.3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</row>
    <row r="165" spans="1:12" x14ac:dyDescent="0.3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</row>
    <row r="166" spans="1:12" x14ac:dyDescent="0.3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</row>
    <row r="167" spans="1:12" x14ac:dyDescent="0.3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</row>
    <row r="168" spans="1:12" x14ac:dyDescent="0.3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</row>
    <row r="169" spans="1:12" x14ac:dyDescent="0.3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</row>
    <row r="170" spans="1:12" x14ac:dyDescent="0.3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</row>
    <row r="171" spans="1:12" x14ac:dyDescent="0.3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</row>
    <row r="172" spans="1:12" x14ac:dyDescent="0.3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</row>
    <row r="173" spans="1:12" x14ac:dyDescent="0.3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</row>
    <row r="174" spans="1:12" x14ac:dyDescent="0.3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</row>
    <row r="175" spans="1:12" x14ac:dyDescent="0.3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</row>
    <row r="176" spans="1:12" x14ac:dyDescent="0.3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</row>
    <row r="177" spans="1:12" x14ac:dyDescent="0.3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</row>
    <row r="178" spans="1:12" x14ac:dyDescent="0.3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</row>
    <row r="179" spans="1:12" x14ac:dyDescent="0.3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</row>
    <row r="180" spans="1:12" x14ac:dyDescent="0.3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</row>
    <row r="181" spans="1:12" x14ac:dyDescent="0.3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</row>
    <row r="182" spans="1:12" x14ac:dyDescent="0.3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</row>
    <row r="183" spans="1:12" x14ac:dyDescent="0.3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</row>
    <row r="184" spans="1:12" x14ac:dyDescent="0.3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</row>
    <row r="185" spans="1:12" x14ac:dyDescent="0.3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</row>
    <row r="186" spans="1:12" x14ac:dyDescent="0.3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</row>
    <row r="187" spans="1:12" x14ac:dyDescent="0.3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</row>
    <row r="188" spans="1:12" x14ac:dyDescent="0.3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</row>
    <row r="189" spans="1:12" x14ac:dyDescent="0.3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</row>
    <row r="190" spans="1:12" x14ac:dyDescent="0.3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</row>
    <row r="191" spans="1:12" x14ac:dyDescent="0.3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</row>
    <row r="192" spans="1:12" x14ac:dyDescent="0.3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</row>
    <row r="193" spans="1:12" x14ac:dyDescent="0.3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</row>
    <row r="194" spans="1:12" x14ac:dyDescent="0.3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</row>
    <row r="195" spans="1:12" x14ac:dyDescent="0.3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</row>
    <row r="196" spans="1:12" x14ac:dyDescent="0.3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</row>
    <row r="197" spans="1:12" x14ac:dyDescent="0.3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</row>
    <row r="198" spans="1:12" x14ac:dyDescent="0.3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</row>
    <row r="199" spans="1:12" x14ac:dyDescent="0.3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</row>
    <row r="200" spans="1:12" x14ac:dyDescent="0.3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</row>
    <row r="201" spans="1:12" x14ac:dyDescent="0.3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</row>
    <row r="202" spans="1:12" x14ac:dyDescent="0.3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</row>
    <row r="203" spans="1:12" x14ac:dyDescent="0.3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</row>
    <row r="204" spans="1:12" x14ac:dyDescent="0.3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</row>
    <row r="205" spans="1:12" x14ac:dyDescent="0.3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</row>
    <row r="206" spans="1:12" x14ac:dyDescent="0.3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</row>
    <row r="207" spans="1:12" x14ac:dyDescent="0.3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</row>
    <row r="208" spans="1:12" x14ac:dyDescent="0.3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</row>
    <row r="209" spans="1:12" x14ac:dyDescent="0.3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</row>
    <row r="210" spans="1:12" x14ac:dyDescent="0.3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</row>
    <row r="211" spans="1:12" x14ac:dyDescent="0.3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</row>
    <row r="212" spans="1:12" x14ac:dyDescent="0.3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</row>
    <row r="213" spans="1:12" x14ac:dyDescent="0.3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</row>
    <row r="214" spans="1:12" x14ac:dyDescent="0.3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</row>
    <row r="215" spans="1:12" x14ac:dyDescent="0.3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</row>
    <row r="216" spans="1:12" x14ac:dyDescent="0.3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</row>
    <row r="217" spans="1:12" x14ac:dyDescent="0.3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</row>
    <row r="218" spans="1:12" x14ac:dyDescent="0.3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</row>
    <row r="219" spans="1:12" x14ac:dyDescent="0.3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</row>
    <row r="220" spans="1:12" x14ac:dyDescent="0.3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</row>
    <row r="221" spans="1:12" x14ac:dyDescent="0.3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</row>
    <row r="222" spans="1:12" x14ac:dyDescent="0.3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</row>
    <row r="223" spans="1:12" x14ac:dyDescent="0.3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</row>
    <row r="224" spans="1:12" x14ac:dyDescent="0.3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</row>
    <row r="225" spans="1:12" x14ac:dyDescent="0.3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</row>
    <row r="226" spans="1:12" x14ac:dyDescent="0.3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</row>
    <row r="227" spans="1:12" x14ac:dyDescent="0.3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</row>
    <row r="228" spans="1:12" x14ac:dyDescent="0.3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</row>
    <row r="229" spans="1:12" x14ac:dyDescent="0.3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</row>
    <row r="230" spans="1:12" x14ac:dyDescent="0.3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</row>
    <row r="231" spans="1:12" x14ac:dyDescent="0.3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</row>
    <row r="232" spans="1:12" x14ac:dyDescent="0.3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</row>
  </sheetData>
  <mergeCells count="1">
    <mergeCell ref="A4:I29"/>
  </mergeCells>
  <phoneticPr fontId="1" type="noConversion"/>
  <pageMargins left="0.94085188170376355" right="0.94085188170376355" top="0.70463140926281853" bottom="0.1388888888888889" header="0.3" footer="0.1388888888888889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19D86"/>
  </sheetPr>
  <dimension ref="A1:J35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33" sqref="D33"/>
    </sheetView>
  </sheetViews>
  <sheetFormatPr defaultRowHeight="16.5" x14ac:dyDescent="0.3"/>
  <cols>
    <col min="1" max="2" width="3.625" customWidth="1"/>
    <col min="3" max="3" width="15.625" style="2" customWidth="1"/>
    <col min="4" max="4" width="55.625" style="2" customWidth="1"/>
    <col min="5" max="5" width="25.625" style="4" customWidth="1"/>
    <col min="6" max="6" width="19.625" style="2" customWidth="1"/>
    <col min="7" max="11" width="0" hidden="1" customWidth="1"/>
  </cols>
  <sheetData>
    <row r="1" spans="1:9" ht="30" customHeight="1" x14ac:dyDescent="0.3">
      <c r="A1" s="47" t="s">
        <v>574</v>
      </c>
      <c r="B1" s="47"/>
      <c r="C1" s="47"/>
      <c r="D1" s="47"/>
      <c r="E1" s="47"/>
      <c r="F1" s="47"/>
    </row>
    <row r="2" spans="1:9" ht="16.350000000000001" customHeight="1" x14ac:dyDescent="0.3">
      <c r="A2" s="48" t="s">
        <v>638</v>
      </c>
      <c r="B2" s="49"/>
      <c r="C2" s="49"/>
      <c r="D2" s="49"/>
      <c r="E2" s="49"/>
      <c r="F2" s="49"/>
    </row>
    <row r="3" spans="1:9" ht="12" customHeight="1" x14ac:dyDescent="0.3">
      <c r="A3" s="50" t="s">
        <v>575</v>
      </c>
      <c r="B3" s="51"/>
      <c r="C3" s="52"/>
      <c r="D3" s="56" t="s">
        <v>576</v>
      </c>
      <c r="E3" s="56" t="s">
        <v>577</v>
      </c>
      <c r="F3" s="56" t="s">
        <v>136</v>
      </c>
    </row>
    <row r="4" spans="1:9" ht="12" customHeight="1" x14ac:dyDescent="0.3">
      <c r="A4" s="53"/>
      <c r="B4" s="54"/>
      <c r="C4" s="55"/>
      <c r="D4" s="56"/>
      <c r="E4" s="56"/>
      <c r="F4" s="56"/>
    </row>
    <row r="5" spans="1:9" ht="16.350000000000001" customHeight="1" x14ac:dyDescent="0.3">
      <c r="A5" s="38" t="s">
        <v>637</v>
      </c>
      <c r="B5" s="38" t="s">
        <v>151</v>
      </c>
      <c r="C5" s="20" t="s">
        <v>578</v>
      </c>
      <c r="D5" s="20" t="s">
        <v>128</v>
      </c>
      <c r="E5" s="21"/>
      <c r="F5" s="20" t="s">
        <v>128</v>
      </c>
      <c r="G5" s="1" t="s">
        <v>579</v>
      </c>
      <c r="H5">
        <v>0</v>
      </c>
      <c r="I5">
        <f t="shared" ref="I5:I27" si="0">E5</f>
        <v>0</v>
      </c>
    </row>
    <row r="6" spans="1:9" ht="16.350000000000001" customHeight="1" x14ac:dyDescent="0.3">
      <c r="A6" s="41"/>
      <c r="B6" s="41"/>
      <c r="C6" s="22" t="s">
        <v>580</v>
      </c>
      <c r="D6" s="22" t="s">
        <v>128</v>
      </c>
      <c r="E6" s="23"/>
      <c r="F6" s="22" t="s">
        <v>128</v>
      </c>
      <c r="G6" s="1" t="s">
        <v>581</v>
      </c>
      <c r="H6">
        <v>0</v>
      </c>
      <c r="I6">
        <f t="shared" si="0"/>
        <v>0</v>
      </c>
    </row>
    <row r="7" spans="1:9" ht="16.350000000000001" customHeight="1" x14ac:dyDescent="0.3">
      <c r="A7" s="39"/>
      <c r="B7" s="39"/>
      <c r="C7" s="24" t="s">
        <v>582</v>
      </c>
      <c r="D7" s="24" t="s">
        <v>128</v>
      </c>
      <c r="E7" s="25"/>
      <c r="F7" s="24" t="s">
        <v>128</v>
      </c>
      <c r="G7" s="1" t="s">
        <v>583</v>
      </c>
      <c r="H7">
        <v>0</v>
      </c>
      <c r="I7">
        <f t="shared" si="0"/>
        <v>0</v>
      </c>
    </row>
    <row r="8" spans="1:9" ht="16.350000000000001" customHeight="1" x14ac:dyDescent="0.3">
      <c r="A8" s="40"/>
      <c r="B8" s="40"/>
      <c r="C8" s="26" t="s">
        <v>584</v>
      </c>
      <c r="D8" s="26" t="s">
        <v>128</v>
      </c>
      <c r="E8" s="13">
        <f>SUM(E5:E6)-ABS(E7)</f>
        <v>0</v>
      </c>
      <c r="F8" s="26" t="s">
        <v>128</v>
      </c>
      <c r="G8" s="1" t="s">
        <v>585</v>
      </c>
      <c r="H8">
        <v>0</v>
      </c>
      <c r="I8">
        <f t="shared" si="0"/>
        <v>0</v>
      </c>
    </row>
    <row r="9" spans="1:9" ht="16.350000000000001" customHeight="1" x14ac:dyDescent="0.3">
      <c r="A9" s="42"/>
      <c r="B9" s="38" t="s">
        <v>635</v>
      </c>
      <c r="C9" s="20" t="s">
        <v>586</v>
      </c>
      <c r="D9" s="20" t="s">
        <v>128</v>
      </c>
      <c r="E9" s="21"/>
      <c r="F9" s="20" t="s">
        <v>128</v>
      </c>
      <c r="G9" s="1" t="s">
        <v>587</v>
      </c>
      <c r="H9">
        <v>0</v>
      </c>
      <c r="I9">
        <f t="shared" si="0"/>
        <v>0</v>
      </c>
    </row>
    <row r="10" spans="1:9" ht="16.350000000000001" customHeight="1" x14ac:dyDescent="0.3">
      <c r="A10" s="39"/>
      <c r="B10" s="39"/>
      <c r="C10" s="24" t="s">
        <v>588</v>
      </c>
      <c r="D10" s="27" t="str">
        <f>"직.노*"&amp;H10*100&amp;"%"</f>
        <v>직.노*12.6%</v>
      </c>
      <c r="E10" s="25"/>
      <c r="F10" s="24" t="s">
        <v>128</v>
      </c>
      <c r="G10" s="1" t="s">
        <v>589</v>
      </c>
      <c r="H10">
        <v>0.126</v>
      </c>
      <c r="I10">
        <f t="shared" si="0"/>
        <v>0</v>
      </c>
    </row>
    <row r="11" spans="1:9" ht="16.350000000000001" customHeight="1" x14ac:dyDescent="0.3">
      <c r="A11" s="40"/>
      <c r="B11" s="40"/>
      <c r="C11" s="26" t="s">
        <v>584</v>
      </c>
      <c r="D11" s="26" t="s">
        <v>128</v>
      </c>
      <c r="E11" s="13">
        <f>SUM(E9:E10)</f>
        <v>0</v>
      </c>
      <c r="F11" s="26" t="s">
        <v>128</v>
      </c>
      <c r="G11" s="1" t="s">
        <v>590</v>
      </c>
      <c r="H11">
        <v>0</v>
      </c>
      <c r="I11">
        <f t="shared" si="0"/>
        <v>0</v>
      </c>
    </row>
    <row r="12" spans="1:9" ht="16.350000000000001" customHeight="1" x14ac:dyDescent="0.3">
      <c r="A12" s="42"/>
      <c r="B12" s="38" t="s">
        <v>636</v>
      </c>
      <c r="C12" s="20" t="s">
        <v>591</v>
      </c>
      <c r="D12" s="20" t="s">
        <v>128</v>
      </c>
      <c r="E12" s="21"/>
      <c r="F12" s="20" t="s">
        <v>128</v>
      </c>
      <c r="G12" s="1" t="s">
        <v>592</v>
      </c>
      <c r="H12">
        <v>0</v>
      </c>
      <c r="I12">
        <f t="shared" si="0"/>
        <v>0</v>
      </c>
    </row>
    <row r="13" spans="1:9" ht="16.350000000000001" customHeight="1" x14ac:dyDescent="0.3">
      <c r="A13" s="41"/>
      <c r="B13" s="41"/>
      <c r="C13" s="22" t="s">
        <v>593</v>
      </c>
      <c r="D13" s="28" t="str">
        <f>"(노)*"&amp;H13*100&amp;"%"</f>
        <v>(노)*3.56%</v>
      </c>
      <c r="E13" s="23">
        <f>ROUNDDOWN((E11)*H13, 0)</f>
        <v>0</v>
      </c>
      <c r="F13" s="22" t="s">
        <v>128</v>
      </c>
      <c r="G13" s="1" t="s">
        <v>594</v>
      </c>
      <c r="H13">
        <v>3.56E-2</v>
      </c>
      <c r="I13">
        <f t="shared" si="0"/>
        <v>0</v>
      </c>
    </row>
    <row r="14" spans="1:9" ht="16.350000000000001" customHeight="1" x14ac:dyDescent="0.3">
      <c r="A14" s="41"/>
      <c r="B14" s="41"/>
      <c r="C14" s="22" t="s">
        <v>595</v>
      </c>
      <c r="D14" s="28" t="str">
        <f>"(노)*"&amp;H14*100&amp;"%"</f>
        <v>(노)*1.01%</v>
      </c>
      <c r="E14" s="23">
        <f>ROUNDDOWN((E11)*H14, 0)</f>
        <v>0</v>
      </c>
      <c r="F14" s="22" t="s">
        <v>128</v>
      </c>
      <c r="G14" s="1" t="s">
        <v>596</v>
      </c>
      <c r="H14">
        <v>1.01E-2</v>
      </c>
      <c r="I14">
        <f t="shared" si="0"/>
        <v>0</v>
      </c>
    </row>
    <row r="15" spans="1:9" ht="16.350000000000001" customHeight="1" x14ac:dyDescent="0.3">
      <c r="A15" s="41"/>
      <c r="B15" s="41"/>
      <c r="C15" s="22" t="s">
        <v>597</v>
      </c>
      <c r="D15" s="28" t="str">
        <f>"(직.노)*"&amp;H15*100&amp;"%"</f>
        <v>(직.노)*3.545%</v>
      </c>
      <c r="E15" s="23">
        <f>ROUNDDOWN((E9)*H15, 0)</f>
        <v>0</v>
      </c>
      <c r="F15" s="22" t="s">
        <v>128</v>
      </c>
      <c r="G15" s="1" t="s">
        <v>598</v>
      </c>
      <c r="H15">
        <v>3.5450000000000002E-2</v>
      </c>
      <c r="I15">
        <f t="shared" si="0"/>
        <v>0</v>
      </c>
    </row>
    <row r="16" spans="1:9" ht="16.350000000000001" customHeight="1" x14ac:dyDescent="0.3">
      <c r="A16" s="41"/>
      <c r="B16" s="41"/>
      <c r="C16" s="22" t="s">
        <v>599</v>
      </c>
      <c r="D16" s="28" t="str">
        <f>"(직.노)*"&amp;H16*100&amp;"%"</f>
        <v>(직.노)*4.5%</v>
      </c>
      <c r="E16" s="23">
        <f>ROUNDDOWN((E9)*H16, 0)</f>
        <v>0</v>
      </c>
      <c r="F16" s="22" t="s">
        <v>128</v>
      </c>
      <c r="G16" s="1" t="s">
        <v>600</v>
      </c>
      <c r="H16">
        <v>4.4999999999999998E-2</v>
      </c>
      <c r="I16">
        <f t="shared" si="0"/>
        <v>0</v>
      </c>
    </row>
    <row r="17" spans="1:10" ht="16.350000000000001" customHeight="1" x14ac:dyDescent="0.3">
      <c r="A17" s="41"/>
      <c r="B17" s="41"/>
      <c r="C17" s="22" t="s">
        <v>601</v>
      </c>
      <c r="D17" s="28" t="str">
        <f>"(건강보험료)*"&amp;H17*100&amp;"%"</f>
        <v>(건강보험료)*12.95%</v>
      </c>
      <c r="E17" s="23">
        <f>ROUNDDOWN((E15)*H17, 0)</f>
        <v>0</v>
      </c>
      <c r="F17" s="22" t="s">
        <v>128</v>
      </c>
      <c r="G17" s="1" t="s">
        <v>602</v>
      </c>
      <c r="H17">
        <v>0.1295</v>
      </c>
      <c r="I17">
        <f t="shared" si="0"/>
        <v>0</v>
      </c>
    </row>
    <row r="18" spans="1:10" ht="16.350000000000001" customHeight="1" x14ac:dyDescent="0.3">
      <c r="A18" s="41"/>
      <c r="B18" s="41"/>
      <c r="C18" s="22" t="s">
        <v>603</v>
      </c>
      <c r="D18" s="28" t="str">
        <f>"(직.노)*"&amp;H18*100&amp;"%"</f>
        <v>(직.노)*2.3%</v>
      </c>
      <c r="E18" s="23">
        <f>ROUNDDOWN((E9)*H18, 0)</f>
        <v>0</v>
      </c>
      <c r="F18" s="22"/>
      <c r="G18" s="1" t="s">
        <v>604</v>
      </c>
      <c r="H18">
        <v>2.3E-2</v>
      </c>
      <c r="I18">
        <f t="shared" si="0"/>
        <v>0</v>
      </c>
    </row>
    <row r="19" spans="1:10" ht="16.350000000000001" customHeight="1" x14ac:dyDescent="0.3">
      <c r="A19" s="41"/>
      <c r="B19" s="41"/>
      <c r="C19" s="22" t="s">
        <v>605</v>
      </c>
      <c r="D19" s="28" t="str">
        <f>"(재+직.노+(관급-27,037)/1.1)*"&amp;H19*100&amp;"%"&amp;"+5,349,000 &lt; ((재+직.노)*1.86%+5,349,000)*1.2"</f>
        <v>(재+직.노+(관급-27,037)/1.1)*1.86%+5,349,000 &lt; ((재+직.노)*1.86%+5,349,000)*1.2</v>
      </c>
      <c r="E19" s="23"/>
      <c r="F19" s="22"/>
      <c r="G19" s="1" t="s">
        <v>606</v>
      </c>
      <c r="H19">
        <v>1.8600000000000002E-2</v>
      </c>
      <c r="I19">
        <f t="shared" si="0"/>
        <v>0</v>
      </c>
    </row>
    <row r="20" spans="1:10" ht="16.350000000000001" customHeight="1" x14ac:dyDescent="0.3">
      <c r="A20" s="41"/>
      <c r="B20" s="41"/>
      <c r="C20" s="22" t="s">
        <v>607</v>
      </c>
      <c r="D20" s="28" t="str">
        <f>"(재+노)*"&amp;H20*100&amp;"%"</f>
        <v>(재+노)*5.2%</v>
      </c>
      <c r="E20" s="23"/>
      <c r="F20" s="22" t="s">
        <v>128</v>
      </c>
      <c r="G20" s="1" t="s">
        <v>608</v>
      </c>
      <c r="H20">
        <v>5.2000000000000005E-2</v>
      </c>
      <c r="I20">
        <f t="shared" si="0"/>
        <v>0</v>
      </c>
    </row>
    <row r="21" spans="1:10" ht="16.350000000000001" customHeight="1" x14ac:dyDescent="0.3">
      <c r="A21" s="41"/>
      <c r="B21" s="41"/>
      <c r="C21" s="22" t="s">
        <v>609</v>
      </c>
      <c r="D21" s="28" t="str">
        <f>"(재+직.노+기.경)*"&amp;H21*100&amp;"%"</f>
        <v>(재+직.노+기.경)*0.3%</v>
      </c>
      <c r="E21" s="23"/>
      <c r="F21" s="22" t="s">
        <v>128</v>
      </c>
      <c r="G21" s="1" t="s">
        <v>610</v>
      </c>
      <c r="H21">
        <v>3.0000000000000001E-3</v>
      </c>
      <c r="I21">
        <f t="shared" si="0"/>
        <v>0</v>
      </c>
    </row>
    <row r="22" spans="1:10" ht="16.350000000000001" customHeight="1" x14ac:dyDescent="0.3">
      <c r="A22" s="41"/>
      <c r="B22" s="41"/>
      <c r="C22" s="22" t="s">
        <v>611</v>
      </c>
      <c r="D22" s="28" t="str">
        <f>"(재+직.노+기.경)*"&amp;H22*100&amp;"%"</f>
        <v>(재+직.노+기.경)*0.081%</v>
      </c>
      <c r="E22" s="23"/>
      <c r="F22" s="22" t="s">
        <v>128</v>
      </c>
      <c r="G22" s="1" t="s">
        <v>612</v>
      </c>
      <c r="H22">
        <v>8.1000000000000006E-4</v>
      </c>
      <c r="I22">
        <f t="shared" si="0"/>
        <v>0</v>
      </c>
    </row>
    <row r="23" spans="1:10" ht="16.350000000000001" customHeight="1" x14ac:dyDescent="0.3">
      <c r="A23" s="41"/>
      <c r="B23" s="41"/>
      <c r="C23" s="22" t="s">
        <v>613</v>
      </c>
      <c r="D23" s="28" t="str">
        <f>"(재+직.노+기.경)*"&amp;H23*100&amp;"%"&amp;"*(6/12)"</f>
        <v>(재+직.노+기.경)*0.0141%*(6/12)</v>
      </c>
      <c r="E23" s="23"/>
      <c r="F23" s="22" t="s">
        <v>128</v>
      </c>
      <c r="G23" s="1" t="s">
        <v>614</v>
      </c>
      <c r="H23">
        <v>1.4099999999999998E-4</v>
      </c>
      <c r="I23">
        <f t="shared" si="0"/>
        <v>0</v>
      </c>
    </row>
    <row r="24" spans="1:10" ht="16.350000000000001" customHeight="1" x14ac:dyDescent="0.3">
      <c r="A24" s="39"/>
      <c r="B24" s="39"/>
      <c r="C24" s="24" t="s">
        <v>615</v>
      </c>
      <c r="D24" s="27" t="str">
        <f>"(재+직.노+기.경)*"&amp;H24*100&amp;"%"</f>
        <v>(재+직.노+기.경)*0.07%</v>
      </c>
      <c r="E24" s="25">
        <f>ROUNDDOWN((E8+E9+E12)*H24, 0)</f>
        <v>0</v>
      </c>
      <c r="F24" s="24" t="s">
        <v>128</v>
      </c>
      <c r="G24" s="1" t="s">
        <v>616</v>
      </c>
      <c r="H24">
        <v>7.000000000000001E-4</v>
      </c>
      <c r="I24">
        <f t="shared" si="0"/>
        <v>0</v>
      </c>
    </row>
    <row r="25" spans="1:10" ht="16.350000000000001" customHeight="1" x14ac:dyDescent="0.3">
      <c r="A25" s="40"/>
      <c r="B25" s="40"/>
      <c r="C25" s="26" t="s">
        <v>584</v>
      </c>
      <c r="D25" s="26" t="s">
        <v>128</v>
      </c>
      <c r="E25" s="13">
        <f>SUM(E12:E24)</f>
        <v>0</v>
      </c>
      <c r="F25" s="26" t="s">
        <v>128</v>
      </c>
      <c r="G25" s="1" t="s">
        <v>617</v>
      </c>
      <c r="H25">
        <v>0</v>
      </c>
      <c r="I25">
        <f t="shared" si="0"/>
        <v>0</v>
      </c>
    </row>
    <row r="26" spans="1:10" ht="16.350000000000001" customHeight="1" x14ac:dyDescent="0.3">
      <c r="A26" s="40"/>
      <c r="B26" s="43" t="s">
        <v>618</v>
      </c>
      <c r="C26" s="44"/>
      <c r="D26" s="26" t="s">
        <v>128</v>
      </c>
      <c r="E26" s="13">
        <f>E8+E11+E25</f>
        <v>0</v>
      </c>
      <c r="F26" s="26" t="s">
        <v>128</v>
      </c>
      <c r="G26" s="1" t="s">
        <v>619</v>
      </c>
      <c r="H26">
        <v>0</v>
      </c>
      <c r="I26">
        <f t="shared" si="0"/>
        <v>0</v>
      </c>
    </row>
    <row r="27" spans="1:10" ht="16.350000000000001" customHeight="1" x14ac:dyDescent="0.3">
      <c r="A27" s="45" t="s">
        <v>620</v>
      </c>
      <c r="B27" s="46"/>
      <c r="C27" s="46"/>
      <c r="D27" s="29" t="str">
        <f>"(재+노+경)*"&amp;H27*100&amp;"%"</f>
        <v>(재+노+경)*6%</v>
      </c>
      <c r="E27" s="30">
        <f>ROUNDDOWN((E8+E11+E25)*H27, 0)</f>
        <v>0</v>
      </c>
      <c r="F27" s="31" t="s">
        <v>128</v>
      </c>
      <c r="G27" s="1" t="s">
        <v>621</v>
      </c>
      <c r="H27">
        <v>0.06</v>
      </c>
      <c r="I27">
        <f t="shared" si="0"/>
        <v>0</v>
      </c>
    </row>
    <row r="28" spans="1:10" ht="16.350000000000001" customHeight="1" x14ac:dyDescent="0.3">
      <c r="A28" s="45" t="s">
        <v>622</v>
      </c>
      <c r="B28" s="46"/>
      <c r="C28" s="46"/>
      <c r="D28" s="29" t="str">
        <f>"(노+경+일)*"&amp;H28*100&amp;"%"</f>
        <v>(노+경+일)*15%</v>
      </c>
      <c r="E28" s="30"/>
      <c r="F28" s="31" t="s">
        <v>128</v>
      </c>
      <c r="G28" s="1" t="s">
        <v>137</v>
      </c>
      <c r="H28">
        <v>0.15</v>
      </c>
      <c r="I28">
        <f>(I11+I25+I27)*H28+-1</f>
        <v>-1</v>
      </c>
    </row>
    <row r="29" spans="1:10" ht="16.350000000000001" customHeight="1" x14ac:dyDescent="0.3">
      <c r="A29" s="45" t="s">
        <v>623</v>
      </c>
      <c r="B29" s="46"/>
      <c r="C29" s="46"/>
      <c r="D29" s="31" t="s">
        <v>128</v>
      </c>
      <c r="E29" s="30"/>
      <c r="F29" s="31" t="s">
        <v>128</v>
      </c>
      <c r="G29" s="1" t="s">
        <v>29</v>
      </c>
      <c r="H29">
        <v>0</v>
      </c>
      <c r="I29">
        <f>E29</f>
        <v>0</v>
      </c>
    </row>
    <row r="30" spans="1:10" ht="16.350000000000001" customHeight="1" x14ac:dyDescent="0.3">
      <c r="A30" s="45" t="s">
        <v>624</v>
      </c>
      <c r="B30" s="46"/>
      <c r="C30" s="46"/>
      <c r="D30" s="31" t="s">
        <v>128</v>
      </c>
      <c r="E30" s="30"/>
      <c r="F30" s="31" t="s">
        <v>128</v>
      </c>
      <c r="G30" s="1" t="s">
        <v>625</v>
      </c>
      <c r="H30">
        <v>0</v>
      </c>
      <c r="I30">
        <f>SUM(I26:I29)+-1</f>
        <v>-2</v>
      </c>
    </row>
    <row r="31" spans="1:10" ht="16.350000000000001" customHeight="1" x14ac:dyDescent="0.3">
      <c r="A31" s="45" t="s">
        <v>626</v>
      </c>
      <c r="B31" s="46"/>
      <c r="C31" s="46"/>
      <c r="D31" s="29" t="str">
        <f>"(총원가)*"&amp;H31*100&amp;"%"</f>
        <v>(총원가)*10%</v>
      </c>
      <c r="E31" s="30"/>
      <c r="F31" s="31" t="s">
        <v>128</v>
      </c>
      <c r="G31" s="1" t="s">
        <v>627</v>
      </c>
      <c r="H31">
        <v>0.1</v>
      </c>
      <c r="I31">
        <f>ROUNDDOWN((I30)*H31, 0)+1</f>
        <v>1</v>
      </c>
      <c r="J31">
        <v>1</v>
      </c>
    </row>
    <row r="32" spans="1:10" ht="16.350000000000001" customHeight="1" x14ac:dyDescent="0.3">
      <c r="A32" s="43" t="s">
        <v>628</v>
      </c>
      <c r="B32" s="44"/>
      <c r="C32" s="44"/>
      <c r="D32" s="26" t="s">
        <v>128</v>
      </c>
      <c r="E32" s="13"/>
      <c r="F32" s="26" t="s">
        <v>128</v>
      </c>
      <c r="G32" s="1" t="s">
        <v>629</v>
      </c>
      <c r="H32">
        <v>0</v>
      </c>
      <c r="I32">
        <f>I30+I31</f>
        <v>-1</v>
      </c>
    </row>
    <row r="33" spans="1:9" ht="16.350000000000001" customHeight="1" x14ac:dyDescent="0.3">
      <c r="A33" s="45" t="s">
        <v>630</v>
      </c>
      <c r="B33" s="46"/>
      <c r="C33" s="46"/>
      <c r="D33" s="31" t="s">
        <v>128</v>
      </c>
      <c r="E33" s="30"/>
      <c r="F33" s="31" t="s">
        <v>128</v>
      </c>
      <c r="G33" s="1" t="s">
        <v>631</v>
      </c>
      <c r="H33">
        <v>0</v>
      </c>
      <c r="I33">
        <f>E33</f>
        <v>0</v>
      </c>
    </row>
    <row r="34" spans="1:9" ht="16.350000000000001" customHeight="1" x14ac:dyDescent="0.3">
      <c r="A34" s="45" t="s">
        <v>632</v>
      </c>
      <c r="B34" s="46"/>
      <c r="C34" s="46"/>
      <c r="D34" s="31" t="s">
        <v>128</v>
      </c>
      <c r="E34" s="30"/>
      <c r="F34" s="31" t="s">
        <v>128</v>
      </c>
      <c r="G34" s="1" t="s">
        <v>633</v>
      </c>
      <c r="H34">
        <v>0</v>
      </c>
      <c r="I34">
        <f>E34</f>
        <v>0</v>
      </c>
    </row>
    <row r="35" spans="1:9" ht="16.350000000000001" customHeight="1" x14ac:dyDescent="0.3">
      <c r="A35" s="43" t="s">
        <v>634</v>
      </c>
      <c r="B35" s="44"/>
      <c r="C35" s="44"/>
      <c r="D35" s="26" t="s">
        <v>128</v>
      </c>
      <c r="E35" s="13">
        <f>ROUNDDOWN(E32+E33+E34, 0)</f>
        <v>0</v>
      </c>
      <c r="F35" s="26" t="s">
        <v>128</v>
      </c>
      <c r="H35">
        <v>0</v>
      </c>
      <c r="I35">
        <f>I32+I33+I34</f>
        <v>-1</v>
      </c>
    </row>
  </sheetData>
  <mergeCells count="20">
    <mergeCell ref="A34:C34"/>
    <mergeCell ref="A35:C35"/>
    <mergeCell ref="A1:F1"/>
    <mergeCell ref="A2:F2"/>
    <mergeCell ref="A3:C4"/>
    <mergeCell ref="D3:D4"/>
    <mergeCell ref="E3:E4"/>
    <mergeCell ref="B26:C26"/>
    <mergeCell ref="A27:C27"/>
    <mergeCell ref="A28:C28"/>
    <mergeCell ref="A29:C29"/>
    <mergeCell ref="A30:C30"/>
    <mergeCell ref="A31:C31"/>
    <mergeCell ref="F3:F4"/>
    <mergeCell ref="B5:B8"/>
    <mergeCell ref="B9:B11"/>
    <mergeCell ref="B12:B25"/>
    <mergeCell ref="A5:A26"/>
    <mergeCell ref="A32:C32"/>
    <mergeCell ref="A33:C33"/>
  </mergeCells>
  <phoneticPr fontId="1" type="noConversion"/>
  <conditionalFormatting sqref="A5:F35">
    <cfRule type="containsText" dxfId="5" priority="1" stopIfTrue="1" operator="containsText" text=".">
      <formula>NOT(ISERROR(SEARCH(".",A5)))</formula>
    </cfRule>
    <cfRule type="notContainsText" dxfId="4" priority="2" stopIfTrue="1" operator="notContains" text=".">
      <formula>ISERROR(SEARCH(".",A5))</formula>
    </cfRule>
  </conditionalFormatting>
  <pageMargins left="0.74400148800297605" right="0.41666666666666669" top="0.54715109430218856" bottom="0.1388888888888889" header="0.3" footer="0.1388888888888889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19D86"/>
  </sheetPr>
  <dimension ref="A1:AW232"/>
  <sheetViews>
    <sheetView workbookViewId="0">
      <pane xSplit="3" ySplit="4" topLeftCell="D260" activePane="bottomRight" state="frozen"/>
      <selection pane="topRight" activeCell="D1" sqref="D1"/>
      <selection pane="bottomLeft" activeCell="A5" sqref="A5"/>
      <selection pane="bottomRight" activeCell="A19" sqref="A19"/>
    </sheetView>
  </sheetViews>
  <sheetFormatPr defaultRowHeight="16.5" x14ac:dyDescent="0.3"/>
  <cols>
    <col min="1" max="1" width="41.625" style="2" customWidth="1"/>
    <col min="2" max="3" width="4.625" style="3" customWidth="1"/>
    <col min="4" max="4" width="7.625" style="4" customWidth="1"/>
    <col min="5" max="5" width="9.625" style="4" customWidth="1"/>
    <col min="6" max="6" width="7.625" style="4" customWidth="1"/>
    <col min="7" max="7" width="9.625" style="4" customWidth="1"/>
    <col min="8" max="8" width="7.625" style="4" customWidth="1"/>
    <col min="9" max="9" width="9.625" style="4" customWidth="1"/>
    <col min="10" max="10" width="7.625" style="4" customWidth="1"/>
    <col min="11" max="11" width="9.625" style="4" customWidth="1"/>
    <col min="12" max="12" width="6.625" style="2" customWidth="1"/>
    <col min="13" max="49" width="0" hidden="1" customWidth="1"/>
  </cols>
  <sheetData>
    <row r="1" spans="1:49" ht="30" customHeight="1" x14ac:dyDescent="0.3">
      <c r="A1" s="47" t="s">
        <v>567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49" ht="23.1" customHeight="1" x14ac:dyDescent="0.3">
      <c r="A2" s="48" t="s">
        <v>639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49" ht="23.1" customHeight="1" x14ac:dyDescent="0.3">
      <c r="A3" s="56" t="s">
        <v>456</v>
      </c>
      <c r="B3" s="56" t="s">
        <v>11</v>
      </c>
      <c r="C3" s="56" t="s">
        <v>132</v>
      </c>
      <c r="D3" s="56" t="s">
        <v>147</v>
      </c>
      <c r="E3" s="56"/>
      <c r="F3" s="56" t="s">
        <v>148</v>
      </c>
      <c r="G3" s="56"/>
      <c r="H3" s="56" t="s">
        <v>149</v>
      </c>
      <c r="I3" s="56"/>
      <c r="J3" s="56" t="s">
        <v>150</v>
      </c>
      <c r="K3" s="56"/>
      <c r="L3" s="56" t="s">
        <v>458</v>
      </c>
    </row>
    <row r="4" spans="1:49" ht="23.1" customHeight="1" x14ac:dyDescent="0.3">
      <c r="A4" s="56"/>
      <c r="B4" s="56"/>
      <c r="C4" s="56"/>
      <c r="D4" s="5" t="s">
        <v>120</v>
      </c>
      <c r="E4" s="5" t="s">
        <v>176</v>
      </c>
      <c r="F4" s="5" t="s">
        <v>120</v>
      </c>
      <c r="G4" s="5" t="s">
        <v>176</v>
      </c>
      <c r="H4" s="5" t="s">
        <v>120</v>
      </c>
      <c r="I4" s="5" t="s">
        <v>176</v>
      </c>
      <c r="J4" s="5" t="s">
        <v>120</v>
      </c>
      <c r="K4" s="5" t="s">
        <v>176</v>
      </c>
      <c r="L4" s="56"/>
      <c r="M4" t="s">
        <v>122</v>
      </c>
      <c r="N4" t="s">
        <v>123</v>
      </c>
      <c r="O4" t="s">
        <v>124</v>
      </c>
      <c r="P4" t="s">
        <v>125</v>
      </c>
      <c r="Q4" t="s">
        <v>129</v>
      </c>
      <c r="R4" t="s">
        <v>459</v>
      </c>
      <c r="S4" t="s">
        <v>460</v>
      </c>
      <c r="T4" t="s">
        <v>461</v>
      </c>
      <c r="U4" t="s">
        <v>462</v>
      </c>
      <c r="V4" t="s">
        <v>463</v>
      </c>
      <c r="W4" t="s">
        <v>464</v>
      </c>
      <c r="X4" t="s">
        <v>465</v>
      </c>
      <c r="Y4" t="s">
        <v>466</v>
      </c>
      <c r="Z4" t="s">
        <v>467</v>
      </c>
      <c r="AA4" t="s">
        <v>468</v>
      </c>
      <c r="AB4" t="s">
        <v>469</v>
      </c>
      <c r="AC4" t="s">
        <v>470</v>
      </c>
      <c r="AD4" t="s">
        <v>471</v>
      </c>
      <c r="AE4" t="s">
        <v>472</v>
      </c>
      <c r="AF4" t="s">
        <v>473</v>
      </c>
      <c r="AG4" t="s">
        <v>474</v>
      </c>
      <c r="AH4" t="s">
        <v>475</v>
      </c>
      <c r="AI4" t="s">
        <v>476</v>
      </c>
      <c r="AJ4" t="s">
        <v>477</v>
      </c>
      <c r="AK4" t="s">
        <v>478</v>
      </c>
      <c r="AL4" t="s">
        <v>479</v>
      </c>
      <c r="AM4" t="s">
        <v>480</v>
      </c>
      <c r="AN4" t="s">
        <v>481</v>
      </c>
      <c r="AO4" t="s">
        <v>482</v>
      </c>
      <c r="AP4" t="s">
        <v>483</v>
      </c>
      <c r="AQ4" t="s">
        <v>484</v>
      </c>
      <c r="AR4" t="s">
        <v>485</v>
      </c>
      <c r="AS4" t="s">
        <v>486</v>
      </c>
      <c r="AT4" t="s">
        <v>487</v>
      </c>
      <c r="AU4" t="s">
        <v>488</v>
      </c>
      <c r="AV4" t="s">
        <v>126</v>
      </c>
      <c r="AW4" t="s">
        <v>127</v>
      </c>
    </row>
    <row r="5" spans="1:49" ht="23.1" customHeight="1" x14ac:dyDescent="0.3">
      <c r="A5" s="6" t="s">
        <v>0</v>
      </c>
      <c r="B5" s="8" t="s">
        <v>130</v>
      </c>
      <c r="C5" s="14">
        <v>1</v>
      </c>
      <c r="D5" s="9"/>
      <c r="E5" s="9">
        <f>C5*D5</f>
        <v>0</v>
      </c>
      <c r="F5" s="9"/>
      <c r="G5" s="9">
        <f>C5*F5</f>
        <v>0</v>
      </c>
      <c r="H5" s="9"/>
      <c r="I5" s="9">
        <f>C5*H5</f>
        <v>0</v>
      </c>
      <c r="J5" s="9">
        <f t="shared" ref="J5:K9" si="0">D5+F5+H5</f>
        <v>0</v>
      </c>
      <c r="K5" s="9">
        <f t="shared" si="0"/>
        <v>0</v>
      </c>
      <c r="L5" s="7"/>
      <c r="P5">
        <v>1</v>
      </c>
      <c r="Q5">
        <f>C5*Q42</f>
        <v>0</v>
      </c>
      <c r="R5">
        <f>C5*R42</f>
        <v>0</v>
      </c>
      <c r="S5">
        <f>C5*S42</f>
        <v>0</v>
      </c>
      <c r="T5">
        <f>C5*T42</f>
        <v>0</v>
      </c>
      <c r="U5">
        <f>C5*U42</f>
        <v>0</v>
      </c>
      <c r="V5">
        <f>C5*V42</f>
        <v>0</v>
      </c>
      <c r="W5">
        <f>C5*W42</f>
        <v>0</v>
      </c>
      <c r="X5">
        <f>C5*X42</f>
        <v>0</v>
      </c>
      <c r="Y5">
        <f>C5*Y42</f>
        <v>0</v>
      </c>
      <c r="Z5">
        <f>C5*Z42</f>
        <v>0</v>
      </c>
      <c r="AA5">
        <f>C5*AA42</f>
        <v>0</v>
      </c>
      <c r="AB5">
        <f>C5*AB42</f>
        <v>0</v>
      </c>
      <c r="AC5">
        <f>C5*AC42</f>
        <v>0</v>
      </c>
      <c r="AD5">
        <f>C5*AD42</f>
        <v>0</v>
      </c>
      <c r="AE5">
        <f>C5*AE42</f>
        <v>0</v>
      </c>
      <c r="AF5">
        <f>C5*AF42</f>
        <v>0</v>
      </c>
      <c r="AG5">
        <f>C5*AG42</f>
        <v>0</v>
      </c>
      <c r="AH5">
        <f>C5*AH42</f>
        <v>0</v>
      </c>
      <c r="AI5">
        <f>C5*AI42</f>
        <v>0</v>
      </c>
      <c r="AJ5">
        <f>C5*AJ42</f>
        <v>0</v>
      </c>
      <c r="AK5">
        <f>C5*AK42</f>
        <v>0</v>
      </c>
      <c r="AL5">
        <f>C5*AL42</f>
        <v>0</v>
      </c>
      <c r="AM5">
        <f>C5*AM42</f>
        <v>0</v>
      </c>
      <c r="AN5">
        <f>C5*AN42</f>
        <v>0</v>
      </c>
      <c r="AO5">
        <f>C5*AO42</f>
        <v>0</v>
      </c>
      <c r="AP5">
        <f>C5*AP42</f>
        <v>0</v>
      </c>
      <c r="AQ5">
        <f>C5*AQ42</f>
        <v>0</v>
      </c>
      <c r="AR5">
        <f>C5*AR42</f>
        <v>0</v>
      </c>
      <c r="AS5">
        <f>C5*AS42</f>
        <v>0</v>
      </c>
      <c r="AT5">
        <f>C5*AT42</f>
        <v>0</v>
      </c>
      <c r="AU5">
        <f>C5*AU42</f>
        <v>0</v>
      </c>
    </row>
    <row r="6" spans="1:49" ht="23.1" customHeight="1" x14ac:dyDescent="0.3">
      <c r="A6" s="6" t="s">
        <v>6</v>
      </c>
      <c r="B6" s="8" t="s">
        <v>130</v>
      </c>
      <c r="C6" s="14">
        <v>1</v>
      </c>
      <c r="D6" s="9"/>
      <c r="E6" s="9">
        <f>C6*D6</f>
        <v>0</v>
      </c>
      <c r="F6" s="9"/>
      <c r="G6" s="9">
        <f>C6*F6</f>
        <v>0</v>
      </c>
      <c r="H6" s="9"/>
      <c r="I6" s="9">
        <f>C6*H6</f>
        <v>0</v>
      </c>
      <c r="J6" s="9">
        <f t="shared" si="0"/>
        <v>0</v>
      </c>
      <c r="K6" s="9">
        <f t="shared" si="0"/>
        <v>0</v>
      </c>
      <c r="L6" s="7"/>
      <c r="P6">
        <v>1</v>
      </c>
      <c r="Q6" t="e">
        <f>C6*Q156</f>
        <v>#REF!</v>
      </c>
      <c r="R6">
        <f>C6*R156</f>
        <v>0</v>
      </c>
      <c r="S6">
        <f>C6*S156</f>
        <v>0</v>
      </c>
      <c r="T6">
        <f>C6*T156</f>
        <v>0</v>
      </c>
      <c r="U6">
        <f>C6*U156</f>
        <v>0</v>
      </c>
      <c r="V6">
        <f>C6*V156</f>
        <v>0</v>
      </c>
      <c r="W6">
        <f>C6*W156</f>
        <v>0</v>
      </c>
      <c r="X6">
        <f>C6*X156</f>
        <v>0</v>
      </c>
      <c r="Y6">
        <f>C6*Y156</f>
        <v>0</v>
      </c>
      <c r="Z6">
        <f>C6*Z156</f>
        <v>0</v>
      </c>
      <c r="AA6">
        <f>C6*AA156</f>
        <v>0</v>
      </c>
      <c r="AB6">
        <f>C6*AB156</f>
        <v>0</v>
      </c>
      <c r="AC6">
        <f>C6*AC156</f>
        <v>0</v>
      </c>
      <c r="AD6">
        <f>C6*AD156</f>
        <v>0</v>
      </c>
      <c r="AE6">
        <f>C6*AE156</f>
        <v>0</v>
      </c>
      <c r="AF6">
        <f>C6*AF156</f>
        <v>0</v>
      </c>
      <c r="AG6">
        <f>C6*AG156</f>
        <v>0</v>
      </c>
      <c r="AH6">
        <f>C6*AH156</f>
        <v>0</v>
      </c>
      <c r="AI6">
        <f>C6*AI156</f>
        <v>0</v>
      </c>
      <c r="AJ6">
        <f>C6*AJ156</f>
        <v>0</v>
      </c>
      <c r="AK6">
        <f>C6*AK156</f>
        <v>0</v>
      </c>
      <c r="AL6">
        <f>C6*AL156</f>
        <v>0</v>
      </c>
      <c r="AM6">
        <f>C6*AM156</f>
        <v>0</v>
      </c>
      <c r="AN6">
        <f>C6*AN156</f>
        <v>0</v>
      </c>
      <c r="AO6">
        <f>C6*AO156</f>
        <v>0</v>
      </c>
      <c r="AP6">
        <f>C6*AP156</f>
        <v>0</v>
      </c>
      <c r="AQ6">
        <f>C6*AQ156</f>
        <v>0</v>
      </c>
      <c r="AR6">
        <f>C6*AR156</f>
        <v>0</v>
      </c>
      <c r="AS6">
        <f>C6*AS156</f>
        <v>0</v>
      </c>
      <c r="AT6">
        <f>C6*AT156</f>
        <v>0</v>
      </c>
      <c r="AU6">
        <f>C6*AU156</f>
        <v>0</v>
      </c>
    </row>
    <row r="7" spans="1:49" ht="23.1" customHeight="1" x14ac:dyDescent="0.3">
      <c r="A7" s="6" t="s">
        <v>561</v>
      </c>
      <c r="B7" s="8" t="s">
        <v>130</v>
      </c>
      <c r="C7" s="14">
        <v>1</v>
      </c>
      <c r="D7" s="9"/>
      <c r="E7" s="9">
        <f>C7*D7</f>
        <v>0</v>
      </c>
      <c r="F7" s="9"/>
      <c r="G7" s="9">
        <f>C7*F7</f>
        <v>0</v>
      </c>
      <c r="H7" s="9"/>
      <c r="I7" s="9">
        <f>C7*H7</f>
        <v>0</v>
      </c>
      <c r="J7" s="9">
        <f t="shared" si="0"/>
        <v>0</v>
      </c>
      <c r="K7" s="9">
        <f t="shared" si="0"/>
        <v>0</v>
      </c>
      <c r="L7" s="7"/>
      <c r="P7">
        <v>1</v>
      </c>
      <c r="Q7">
        <f>C7*내역서!R1410</f>
        <v>0</v>
      </c>
      <c r="R7">
        <f>C7*내역서!S1410</f>
        <v>0</v>
      </c>
      <c r="S7">
        <f>C7*내역서!T1410</f>
        <v>0</v>
      </c>
      <c r="T7">
        <f>C7*내역서!U1410</f>
        <v>0</v>
      </c>
      <c r="U7">
        <f>C7*내역서!V1410</f>
        <v>0</v>
      </c>
      <c r="V7">
        <f>C7*내역서!W1410</f>
        <v>0</v>
      </c>
      <c r="W7">
        <f>C7*내역서!X1410</f>
        <v>0</v>
      </c>
      <c r="X7">
        <f>C7*내역서!Y1410</f>
        <v>0</v>
      </c>
      <c r="Y7">
        <f>C7*내역서!Z1410</f>
        <v>0</v>
      </c>
      <c r="Z7">
        <f>C7*내역서!AA1410</f>
        <v>0</v>
      </c>
      <c r="AA7">
        <f>C7*내역서!AB1410</f>
        <v>0</v>
      </c>
      <c r="AB7">
        <f>C7*내역서!AC1410</f>
        <v>0</v>
      </c>
      <c r="AC7">
        <f>C7*내역서!AD1410</f>
        <v>0</v>
      </c>
      <c r="AD7">
        <f>C7*내역서!AE1410</f>
        <v>0</v>
      </c>
      <c r="AE7">
        <f>C7*내역서!AF1410</f>
        <v>0</v>
      </c>
      <c r="AF7">
        <f>C7*내역서!AG1410</f>
        <v>0</v>
      </c>
      <c r="AG7">
        <f>C7*내역서!AH1410</f>
        <v>0</v>
      </c>
      <c r="AH7">
        <f>C7*내역서!AI1410</f>
        <v>0</v>
      </c>
      <c r="AI7">
        <f>C7*내역서!AJ1410</f>
        <v>0</v>
      </c>
      <c r="AJ7">
        <f>C7*내역서!AK1410</f>
        <v>0</v>
      </c>
      <c r="AK7">
        <f>C7*내역서!AL1410</f>
        <v>0</v>
      </c>
      <c r="AL7">
        <f>C7*내역서!AM1410</f>
        <v>0</v>
      </c>
      <c r="AM7">
        <f>C7*내역서!AN1410</f>
        <v>0</v>
      </c>
      <c r="AN7">
        <f>C7*내역서!AO1410</f>
        <v>0</v>
      </c>
      <c r="AO7">
        <f>C7*내역서!AP1410</f>
        <v>0</v>
      </c>
      <c r="AP7">
        <f>C7*내역서!AQ1410</f>
        <v>0</v>
      </c>
      <c r="AQ7">
        <f>C7*내역서!AR1410</f>
        <v>0</v>
      </c>
      <c r="AR7">
        <f>C7*내역서!AS1410</f>
        <v>0</v>
      </c>
      <c r="AS7">
        <f>C7*내역서!AT1410</f>
        <v>0</v>
      </c>
      <c r="AT7">
        <f>C7*내역서!AU1410</f>
        <v>0</v>
      </c>
      <c r="AU7">
        <f>C7*내역서!AV1410</f>
        <v>0</v>
      </c>
    </row>
    <row r="8" spans="1:49" ht="23.1" customHeight="1" x14ac:dyDescent="0.3">
      <c r="A8" s="6" t="s">
        <v>562</v>
      </c>
      <c r="B8" s="8" t="s">
        <v>130</v>
      </c>
      <c r="C8" s="14">
        <v>1</v>
      </c>
      <c r="D8" s="9"/>
      <c r="E8" s="9">
        <f>C8*D8</f>
        <v>0</v>
      </c>
      <c r="F8" s="9"/>
      <c r="G8" s="9">
        <f>C8*F8</f>
        <v>0</v>
      </c>
      <c r="H8" s="9"/>
      <c r="I8" s="9">
        <f>C8*H8</f>
        <v>0</v>
      </c>
      <c r="J8" s="9">
        <f t="shared" si="0"/>
        <v>0</v>
      </c>
      <c r="K8" s="9">
        <f t="shared" si="0"/>
        <v>0</v>
      </c>
      <c r="L8" s="6" t="s">
        <v>568</v>
      </c>
      <c r="Q8">
        <f>C8*내역서!R1429</f>
        <v>0</v>
      </c>
      <c r="R8">
        <f>C8*내역서!S1429</f>
        <v>0</v>
      </c>
      <c r="S8">
        <f>C8*내역서!T1429</f>
        <v>0</v>
      </c>
      <c r="T8">
        <f>C8*내역서!U1429</f>
        <v>0</v>
      </c>
      <c r="U8">
        <f>C8*내역서!V1429</f>
        <v>0</v>
      </c>
      <c r="V8">
        <f>C8*내역서!W1429</f>
        <v>0</v>
      </c>
      <c r="W8">
        <f>C8*내역서!X1429</f>
        <v>0</v>
      </c>
      <c r="X8">
        <f>C8*내역서!Y1429</f>
        <v>0</v>
      </c>
      <c r="Y8">
        <f>C8*내역서!Z1429</f>
        <v>0</v>
      </c>
      <c r="Z8">
        <f>C8*내역서!AA1429</f>
        <v>0</v>
      </c>
      <c r="AA8">
        <f>C8*내역서!AB1429</f>
        <v>0</v>
      </c>
      <c r="AB8">
        <f>C8*내역서!AC1429</f>
        <v>0</v>
      </c>
      <c r="AC8">
        <f>C8*내역서!AD1429</f>
        <v>0</v>
      </c>
      <c r="AD8">
        <f>C8*내역서!AE1429</f>
        <v>0</v>
      </c>
      <c r="AE8">
        <f>C8*내역서!AF1429</f>
        <v>0</v>
      </c>
      <c r="AF8">
        <f>C8*내역서!AG1429</f>
        <v>0</v>
      </c>
      <c r="AG8">
        <f>C8*내역서!AH1429</f>
        <v>0</v>
      </c>
      <c r="AH8">
        <f>C8*내역서!AI1429</f>
        <v>0</v>
      </c>
      <c r="AI8">
        <f>C8*내역서!AJ1429</f>
        <v>0</v>
      </c>
      <c r="AJ8">
        <f>C8*내역서!AK1429</f>
        <v>0</v>
      </c>
      <c r="AK8">
        <f>C8*내역서!AL1429</f>
        <v>0</v>
      </c>
      <c r="AL8">
        <f>C8*내역서!AM1429</f>
        <v>0</v>
      </c>
      <c r="AM8">
        <f>C8*내역서!AN1429</f>
        <v>0</v>
      </c>
      <c r="AN8">
        <f>C8*내역서!AO1429</f>
        <v>0</v>
      </c>
      <c r="AO8">
        <f>C8*내역서!AP1429</f>
        <v>0</v>
      </c>
      <c r="AP8">
        <f>C8*내역서!AQ1429</f>
        <v>0</v>
      </c>
      <c r="AQ8">
        <f>C8*내역서!AR1429</f>
        <v>0</v>
      </c>
      <c r="AR8">
        <f>C8*내역서!AS1429</f>
        <v>0</v>
      </c>
      <c r="AS8">
        <f>C8*내역서!AT1429</f>
        <v>0</v>
      </c>
      <c r="AT8">
        <f>C8*내역서!AU1429</f>
        <v>0</v>
      </c>
      <c r="AU8">
        <f>C8*내역서!AV1429</f>
        <v>0</v>
      </c>
    </row>
    <row r="9" spans="1:49" ht="23.1" customHeight="1" x14ac:dyDescent="0.3">
      <c r="A9" s="6" t="s">
        <v>566</v>
      </c>
      <c r="B9" s="8" t="s">
        <v>130</v>
      </c>
      <c r="C9" s="14">
        <v>1</v>
      </c>
      <c r="D9" s="9"/>
      <c r="E9" s="9">
        <f>C9*D9</f>
        <v>0</v>
      </c>
      <c r="F9" s="9"/>
      <c r="G9" s="9">
        <f>C9*F9</f>
        <v>0</v>
      </c>
      <c r="H9" s="9"/>
      <c r="I9" s="9">
        <f>C9*H9</f>
        <v>0</v>
      </c>
      <c r="J9" s="9">
        <f t="shared" si="0"/>
        <v>0</v>
      </c>
      <c r="K9" s="9">
        <f t="shared" si="0"/>
        <v>0</v>
      </c>
      <c r="L9" s="6" t="s">
        <v>568</v>
      </c>
      <c r="Q9">
        <f>C9*내역서!R1448</f>
        <v>0</v>
      </c>
      <c r="R9">
        <f>C9*내역서!S1448</f>
        <v>0</v>
      </c>
      <c r="S9">
        <f>C9*내역서!T1448</f>
        <v>0</v>
      </c>
      <c r="T9">
        <f>C9*내역서!U1448</f>
        <v>0</v>
      </c>
      <c r="U9">
        <f>C9*내역서!V1448</f>
        <v>0</v>
      </c>
      <c r="V9">
        <f>C9*내역서!W1448</f>
        <v>0</v>
      </c>
      <c r="W9">
        <f>C9*내역서!X1448</f>
        <v>0</v>
      </c>
      <c r="X9">
        <f>C9*내역서!Y1448</f>
        <v>0</v>
      </c>
      <c r="Y9">
        <f>C9*내역서!Z1448</f>
        <v>0</v>
      </c>
      <c r="Z9">
        <f>C9*내역서!AA1448</f>
        <v>0</v>
      </c>
      <c r="AA9">
        <f>C9*내역서!AB1448</f>
        <v>0</v>
      </c>
      <c r="AB9">
        <f>C9*내역서!AC1448</f>
        <v>0</v>
      </c>
      <c r="AC9">
        <f>C9*내역서!AD1448</f>
        <v>0</v>
      </c>
      <c r="AD9">
        <f>C9*내역서!AE1448</f>
        <v>0</v>
      </c>
      <c r="AE9">
        <f>C9*내역서!AF1448</f>
        <v>0</v>
      </c>
      <c r="AF9">
        <f>C9*내역서!AG1448</f>
        <v>0</v>
      </c>
      <c r="AG9">
        <f>C9*내역서!AH1448</f>
        <v>0</v>
      </c>
      <c r="AH9">
        <f>C9*내역서!AI1448</f>
        <v>0</v>
      </c>
      <c r="AI9">
        <f>C9*내역서!AJ1448</f>
        <v>0</v>
      </c>
      <c r="AJ9">
        <f>C9*내역서!AK1448</f>
        <v>0</v>
      </c>
      <c r="AK9">
        <f>C9*내역서!AL1448</f>
        <v>0</v>
      </c>
      <c r="AL9">
        <f>C9*내역서!AM1448</f>
        <v>0</v>
      </c>
      <c r="AM9">
        <f>C9*내역서!AN1448</f>
        <v>0</v>
      </c>
      <c r="AN9">
        <f>C9*내역서!AO1448</f>
        <v>0</v>
      </c>
      <c r="AO9">
        <f>C9*내역서!AP1448</f>
        <v>0</v>
      </c>
      <c r="AP9">
        <f>C9*내역서!AQ1448</f>
        <v>0</v>
      </c>
      <c r="AQ9">
        <f>C9*내역서!AR1448</f>
        <v>0</v>
      </c>
      <c r="AR9">
        <f>C9*내역서!AS1448</f>
        <v>0</v>
      </c>
      <c r="AS9">
        <f>C9*내역서!AT1448</f>
        <v>0</v>
      </c>
      <c r="AT9">
        <f>C9*내역서!AU1448</f>
        <v>0</v>
      </c>
      <c r="AU9">
        <f>C9*내역서!AV1448</f>
        <v>0</v>
      </c>
    </row>
    <row r="10" spans="1:49" ht="23.1" customHeight="1" x14ac:dyDescent="0.3">
      <c r="A10" s="7"/>
      <c r="B10" s="14"/>
      <c r="C10" s="14"/>
      <c r="D10" s="9"/>
      <c r="E10" s="9"/>
      <c r="F10" s="9"/>
      <c r="G10" s="9"/>
      <c r="H10" s="9"/>
      <c r="I10" s="9"/>
      <c r="J10" s="9"/>
      <c r="K10" s="9"/>
      <c r="L10" s="7"/>
    </row>
    <row r="11" spans="1:49" ht="23.1" customHeight="1" x14ac:dyDescent="0.3">
      <c r="A11" s="7"/>
      <c r="B11" s="14"/>
      <c r="C11" s="14"/>
      <c r="D11" s="9"/>
      <c r="E11" s="9"/>
      <c r="F11" s="9"/>
      <c r="G11" s="9"/>
      <c r="H11" s="9"/>
      <c r="I11" s="9"/>
      <c r="J11" s="9"/>
      <c r="K11" s="9"/>
      <c r="L11" s="7"/>
    </row>
    <row r="12" spans="1:49" ht="23.1" customHeight="1" x14ac:dyDescent="0.3">
      <c r="A12" s="7"/>
      <c r="B12" s="14"/>
      <c r="C12" s="14"/>
      <c r="D12" s="9"/>
      <c r="E12" s="9"/>
      <c r="F12" s="9"/>
      <c r="G12" s="9"/>
      <c r="H12" s="9"/>
      <c r="I12" s="9"/>
      <c r="J12" s="9"/>
      <c r="K12" s="9"/>
      <c r="L12" s="7"/>
    </row>
    <row r="13" spans="1:49" ht="23.1" customHeight="1" x14ac:dyDescent="0.3">
      <c r="A13" s="7"/>
      <c r="B13" s="14"/>
      <c r="C13" s="14"/>
      <c r="D13" s="9"/>
      <c r="E13" s="9"/>
      <c r="F13" s="9"/>
      <c r="G13" s="9"/>
      <c r="H13" s="9"/>
      <c r="I13" s="9"/>
      <c r="J13" s="9"/>
      <c r="K13" s="9"/>
      <c r="L13" s="7"/>
    </row>
    <row r="14" spans="1:49" ht="23.1" customHeight="1" x14ac:dyDescent="0.3">
      <c r="A14" s="7"/>
      <c r="B14" s="14"/>
      <c r="C14" s="14"/>
      <c r="D14" s="9"/>
      <c r="E14" s="9"/>
      <c r="F14" s="9"/>
      <c r="G14" s="9"/>
      <c r="H14" s="9"/>
      <c r="I14" s="9"/>
      <c r="J14" s="9"/>
      <c r="K14" s="9"/>
      <c r="L14" s="7"/>
    </row>
    <row r="15" spans="1:49" ht="23.1" customHeight="1" x14ac:dyDescent="0.3">
      <c r="A15" s="7"/>
      <c r="B15" s="14"/>
      <c r="C15" s="14"/>
      <c r="D15" s="9"/>
      <c r="E15" s="9"/>
      <c r="F15" s="9"/>
      <c r="G15" s="9"/>
      <c r="H15" s="9"/>
      <c r="I15" s="9"/>
      <c r="J15" s="9"/>
      <c r="K15" s="9"/>
      <c r="L15" s="7"/>
    </row>
    <row r="16" spans="1:49" ht="23.1" customHeight="1" x14ac:dyDescent="0.3">
      <c r="A16" s="7"/>
      <c r="B16" s="14"/>
      <c r="C16" s="14"/>
      <c r="D16" s="9"/>
      <c r="E16" s="9"/>
      <c r="F16" s="9"/>
      <c r="G16" s="9"/>
      <c r="H16" s="9"/>
      <c r="I16" s="9"/>
      <c r="J16" s="9"/>
      <c r="K16" s="9"/>
      <c r="L16" s="7"/>
    </row>
    <row r="17" spans="1:49" ht="23.1" customHeight="1" x14ac:dyDescent="0.3">
      <c r="A17" s="7"/>
      <c r="B17" s="14"/>
      <c r="C17" s="14"/>
      <c r="D17" s="9"/>
      <c r="E17" s="9"/>
      <c r="F17" s="9"/>
      <c r="G17" s="9"/>
      <c r="H17" s="9"/>
      <c r="I17" s="9"/>
      <c r="J17" s="9"/>
      <c r="K17" s="9"/>
      <c r="L17" s="7"/>
    </row>
    <row r="18" spans="1:49" ht="23.1" customHeight="1" x14ac:dyDescent="0.3">
      <c r="A18" s="7"/>
      <c r="B18" s="14"/>
      <c r="C18" s="14"/>
      <c r="D18" s="9"/>
      <c r="E18" s="9"/>
      <c r="F18" s="9"/>
      <c r="G18" s="9"/>
      <c r="H18" s="9"/>
      <c r="I18" s="9"/>
      <c r="J18" s="9"/>
      <c r="K18" s="9"/>
      <c r="L18" s="7"/>
    </row>
    <row r="19" spans="1:49" ht="23.1" customHeight="1" x14ac:dyDescent="0.3">
      <c r="A19" s="7"/>
      <c r="B19" s="14"/>
      <c r="C19" s="14"/>
      <c r="D19" s="9"/>
      <c r="E19" s="9"/>
      <c r="F19" s="9"/>
      <c r="G19" s="9"/>
      <c r="H19" s="9"/>
      <c r="I19" s="9"/>
      <c r="J19" s="9"/>
      <c r="K19" s="9"/>
      <c r="L19" s="7"/>
    </row>
    <row r="20" spans="1:49" ht="23.1" customHeight="1" x14ac:dyDescent="0.3">
      <c r="A20" s="7"/>
      <c r="B20" s="14"/>
      <c r="C20" s="14"/>
      <c r="D20" s="9"/>
      <c r="E20" s="9"/>
      <c r="F20" s="9"/>
      <c r="G20" s="9"/>
      <c r="H20" s="9"/>
      <c r="I20" s="9"/>
      <c r="J20" s="9"/>
      <c r="K20" s="9"/>
      <c r="L20" s="7"/>
    </row>
    <row r="21" spans="1:49" ht="23.1" customHeight="1" x14ac:dyDescent="0.3">
      <c r="A21" s="7"/>
      <c r="B21" s="14"/>
      <c r="C21" s="14"/>
      <c r="D21" s="9"/>
      <c r="E21" s="9"/>
      <c r="F21" s="9"/>
      <c r="G21" s="9"/>
      <c r="H21" s="9"/>
      <c r="I21" s="9"/>
      <c r="J21" s="9"/>
      <c r="K21" s="9"/>
      <c r="L21" s="7"/>
    </row>
    <row r="22" spans="1:49" ht="23.1" customHeight="1" x14ac:dyDescent="0.3">
      <c r="A22" s="7"/>
      <c r="B22" s="14"/>
      <c r="C22" s="14"/>
      <c r="D22" s="9"/>
      <c r="E22" s="9"/>
      <c r="F22" s="9"/>
      <c r="G22" s="9"/>
      <c r="H22" s="9"/>
      <c r="I22" s="9"/>
      <c r="J22" s="9"/>
      <c r="K22" s="9"/>
      <c r="L22" s="7"/>
    </row>
    <row r="23" spans="1:49" ht="23.1" customHeight="1" x14ac:dyDescent="0.3">
      <c r="A23" s="10" t="s">
        <v>131</v>
      </c>
      <c r="B23" s="12"/>
      <c r="C23" s="12"/>
      <c r="D23" s="13"/>
      <c r="E23" s="13">
        <f>SUMIF(P5:P9, "1", E5:E9)</f>
        <v>0</v>
      </c>
      <c r="F23" s="13"/>
      <c r="G23" s="13">
        <f>SUMIF(P5:P9, "1", G5:G9)</f>
        <v>0</v>
      </c>
      <c r="H23" s="13"/>
      <c r="I23" s="13">
        <f>SUMIF(P5:P9, "1", I5:I9)</f>
        <v>0</v>
      </c>
      <c r="J23" s="13"/>
      <c r="K23" s="13">
        <f>E23+G23+I23</f>
        <v>0</v>
      </c>
      <c r="L23" s="11"/>
      <c r="Q23" t="e">
        <f t="shared" ref="Q23:AW23" si="1">SUM(Q5:Q9)</f>
        <v>#REF!</v>
      </c>
      <c r="R23">
        <f t="shared" si="1"/>
        <v>0</v>
      </c>
      <c r="S23">
        <f t="shared" si="1"/>
        <v>0</v>
      </c>
      <c r="T23">
        <f t="shared" si="1"/>
        <v>0</v>
      </c>
      <c r="U23">
        <f t="shared" si="1"/>
        <v>0</v>
      </c>
      <c r="V23">
        <f t="shared" si="1"/>
        <v>0</v>
      </c>
      <c r="W23">
        <f t="shared" si="1"/>
        <v>0</v>
      </c>
      <c r="X23">
        <f t="shared" si="1"/>
        <v>0</v>
      </c>
      <c r="Y23">
        <f t="shared" si="1"/>
        <v>0</v>
      </c>
      <c r="Z23">
        <f t="shared" si="1"/>
        <v>0</v>
      </c>
      <c r="AA23">
        <f t="shared" si="1"/>
        <v>0</v>
      </c>
      <c r="AB23">
        <f t="shared" si="1"/>
        <v>0</v>
      </c>
      <c r="AC23">
        <f t="shared" si="1"/>
        <v>0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 t="shared" si="1"/>
        <v>0</v>
      </c>
      <c r="AJ23">
        <f t="shared" si="1"/>
        <v>0</v>
      </c>
      <c r="AK23">
        <f t="shared" si="1"/>
        <v>0</v>
      </c>
      <c r="AL23">
        <f t="shared" si="1"/>
        <v>0</v>
      </c>
      <c r="AM23">
        <f t="shared" si="1"/>
        <v>0</v>
      </c>
      <c r="AN23">
        <f t="shared" si="1"/>
        <v>0</v>
      </c>
      <c r="AO23">
        <f t="shared" si="1"/>
        <v>0</v>
      </c>
      <c r="AP23">
        <f t="shared" si="1"/>
        <v>0</v>
      </c>
      <c r="AQ23">
        <f t="shared" si="1"/>
        <v>0</v>
      </c>
      <c r="AR23">
        <f t="shared" si="1"/>
        <v>0</v>
      </c>
      <c r="AS23">
        <f t="shared" si="1"/>
        <v>0</v>
      </c>
      <c r="AT23">
        <f t="shared" si="1"/>
        <v>0</v>
      </c>
      <c r="AU23">
        <f t="shared" si="1"/>
        <v>0</v>
      </c>
      <c r="AV23">
        <f t="shared" si="1"/>
        <v>0</v>
      </c>
      <c r="AW23">
        <f t="shared" si="1"/>
        <v>0</v>
      </c>
    </row>
    <row r="24" spans="1:49" ht="23.1" customHeight="1" x14ac:dyDescent="0.3">
      <c r="A24" s="6" t="s">
        <v>0</v>
      </c>
      <c r="B24" s="14"/>
      <c r="C24" s="14"/>
      <c r="D24" s="9"/>
      <c r="E24" s="9"/>
      <c r="F24" s="9"/>
      <c r="G24" s="9"/>
      <c r="H24" s="9"/>
      <c r="I24" s="9"/>
      <c r="J24" s="9"/>
      <c r="K24" s="9"/>
      <c r="L24" s="7"/>
    </row>
    <row r="25" spans="1:49" ht="23.1" customHeight="1" x14ac:dyDescent="0.3">
      <c r="A25" s="6" t="s">
        <v>1</v>
      </c>
      <c r="B25" s="8" t="s">
        <v>130</v>
      </c>
      <c r="C25" s="14">
        <v>1</v>
      </c>
      <c r="D25" s="9"/>
      <c r="E25" s="9">
        <f>C25*D25</f>
        <v>0</v>
      </c>
      <c r="F25" s="9"/>
      <c r="G25" s="9">
        <f>C25*F25</f>
        <v>0</v>
      </c>
      <c r="H25" s="9"/>
      <c r="I25" s="9">
        <f>C25*H25</f>
        <v>0</v>
      </c>
      <c r="J25" s="9">
        <f t="shared" ref="J25:K29" si="2">D25+F25+H25</f>
        <v>0</v>
      </c>
      <c r="K25" s="9">
        <f t="shared" si="2"/>
        <v>0</v>
      </c>
      <c r="L25" s="7"/>
      <c r="P25">
        <v>1</v>
      </c>
      <c r="Q25">
        <f>C25*Q61</f>
        <v>0</v>
      </c>
      <c r="R25">
        <f>C25*R61</f>
        <v>0</v>
      </c>
      <c r="S25">
        <f>C25*S61</f>
        <v>0</v>
      </c>
      <c r="T25">
        <f>C25*T61</f>
        <v>0</v>
      </c>
      <c r="U25">
        <f>C25*U61</f>
        <v>0</v>
      </c>
      <c r="V25">
        <f>C25*V61</f>
        <v>0</v>
      </c>
      <c r="W25">
        <f>C25*W61</f>
        <v>0</v>
      </c>
      <c r="X25">
        <f>C25*X61</f>
        <v>0</v>
      </c>
      <c r="Y25">
        <f>C25*Y61</f>
        <v>0</v>
      </c>
      <c r="Z25">
        <f>C25*Z61</f>
        <v>0</v>
      </c>
      <c r="AA25">
        <f>C25*AA61</f>
        <v>0</v>
      </c>
      <c r="AB25">
        <f>C25*AB61</f>
        <v>0</v>
      </c>
      <c r="AC25">
        <f>C25*AC61</f>
        <v>0</v>
      </c>
      <c r="AD25">
        <f>C25*AD61</f>
        <v>0</v>
      </c>
      <c r="AE25">
        <f>C25*AE61</f>
        <v>0</v>
      </c>
      <c r="AF25">
        <f>C25*AF61</f>
        <v>0</v>
      </c>
      <c r="AG25">
        <f>C25*AG61</f>
        <v>0</v>
      </c>
      <c r="AH25">
        <f>C25*AH61</f>
        <v>0</v>
      </c>
      <c r="AI25">
        <f>C25*AI61</f>
        <v>0</v>
      </c>
      <c r="AJ25">
        <f>C25*AJ61</f>
        <v>0</v>
      </c>
      <c r="AK25">
        <f>C25*AK61</f>
        <v>0</v>
      </c>
      <c r="AL25">
        <f>C25*AL61</f>
        <v>0</v>
      </c>
      <c r="AM25">
        <f>C25*AM61</f>
        <v>0</v>
      </c>
      <c r="AN25">
        <f>C25*AN61</f>
        <v>0</v>
      </c>
      <c r="AO25">
        <f>C25*AO61</f>
        <v>0</v>
      </c>
      <c r="AP25">
        <f>C25*AP61</f>
        <v>0</v>
      </c>
      <c r="AQ25">
        <f>C25*AQ61</f>
        <v>0</v>
      </c>
      <c r="AR25">
        <f>C25*AR61</f>
        <v>0</v>
      </c>
      <c r="AS25">
        <f>C25*AS61</f>
        <v>0</v>
      </c>
      <c r="AT25">
        <f>C25*AT61</f>
        <v>0</v>
      </c>
      <c r="AU25">
        <f>C25*AU61</f>
        <v>0</v>
      </c>
    </row>
    <row r="26" spans="1:49" ht="23.1" customHeight="1" x14ac:dyDescent="0.3">
      <c r="A26" s="6" t="s">
        <v>2</v>
      </c>
      <c r="B26" s="8" t="s">
        <v>130</v>
      </c>
      <c r="C26" s="14">
        <v>1</v>
      </c>
      <c r="D26" s="9"/>
      <c r="E26" s="9">
        <f>C26*D26</f>
        <v>0</v>
      </c>
      <c r="F26" s="9"/>
      <c r="G26" s="9">
        <f>C26*F26</f>
        <v>0</v>
      </c>
      <c r="H26" s="9"/>
      <c r="I26" s="9">
        <f>C26*H26</f>
        <v>0</v>
      </c>
      <c r="J26" s="9">
        <f t="shared" si="2"/>
        <v>0</v>
      </c>
      <c r="K26" s="9">
        <f t="shared" si="2"/>
        <v>0</v>
      </c>
      <c r="L26" s="7"/>
      <c r="P26">
        <v>1</v>
      </c>
      <c r="Q26">
        <f>C26*Q80</f>
        <v>0</v>
      </c>
      <c r="R26">
        <f>C26*R80</f>
        <v>0</v>
      </c>
      <c r="S26">
        <f>C26*S80</f>
        <v>0</v>
      </c>
      <c r="T26">
        <f>C26*T80</f>
        <v>0</v>
      </c>
      <c r="U26">
        <f>C26*U80</f>
        <v>0</v>
      </c>
      <c r="V26">
        <f>C26*V80</f>
        <v>0</v>
      </c>
      <c r="W26">
        <f>C26*W80</f>
        <v>0</v>
      </c>
      <c r="X26">
        <f>C26*X80</f>
        <v>0</v>
      </c>
      <c r="Y26">
        <f>C26*Y80</f>
        <v>0</v>
      </c>
      <c r="Z26">
        <f>C26*Z80</f>
        <v>0</v>
      </c>
      <c r="AA26">
        <f>C26*AA80</f>
        <v>0</v>
      </c>
      <c r="AB26">
        <f>C26*AB80</f>
        <v>0</v>
      </c>
      <c r="AC26">
        <f>C26*AC80</f>
        <v>0</v>
      </c>
      <c r="AD26">
        <f>C26*AD80</f>
        <v>0</v>
      </c>
      <c r="AE26">
        <f>C26*AE80</f>
        <v>0</v>
      </c>
      <c r="AF26">
        <f>C26*AF80</f>
        <v>0</v>
      </c>
      <c r="AG26">
        <f>C26*AG80</f>
        <v>0</v>
      </c>
      <c r="AH26">
        <f>C26*AH80</f>
        <v>0</v>
      </c>
      <c r="AI26">
        <f>C26*AI80</f>
        <v>0</v>
      </c>
      <c r="AJ26">
        <f>C26*AJ80</f>
        <v>0</v>
      </c>
      <c r="AK26">
        <f>C26*AK80</f>
        <v>0</v>
      </c>
      <c r="AL26">
        <f>C26*AL80</f>
        <v>0</v>
      </c>
      <c r="AM26">
        <f>C26*AM80</f>
        <v>0</v>
      </c>
      <c r="AN26">
        <f>C26*AN80</f>
        <v>0</v>
      </c>
      <c r="AO26">
        <f>C26*AO80</f>
        <v>0</v>
      </c>
      <c r="AP26">
        <f>C26*AP80</f>
        <v>0</v>
      </c>
      <c r="AQ26">
        <f>C26*AQ80</f>
        <v>0</v>
      </c>
      <c r="AR26">
        <f>C26*AR80</f>
        <v>0</v>
      </c>
      <c r="AS26">
        <f>C26*AS80</f>
        <v>0</v>
      </c>
      <c r="AT26">
        <f>C26*AT80</f>
        <v>0</v>
      </c>
      <c r="AU26">
        <f>C26*AU80</f>
        <v>0</v>
      </c>
    </row>
    <row r="27" spans="1:49" ht="23.1" customHeight="1" x14ac:dyDescent="0.3">
      <c r="A27" s="6" t="s">
        <v>3</v>
      </c>
      <c r="B27" s="8" t="s">
        <v>130</v>
      </c>
      <c r="C27" s="14">
        <v>1</v>
      </c>
      <c r="D27" s="9"/>
      <c r="E27" s="9">
        <f>C27*D27</f>
        <v>0</v>
      </c>
      <c r="F27" s="9"/>
      <c r="G27" s="9">
        <f>C27*F27</f>
        <v>0</v>
      </c>
      <c r="H27" s="9"/>
      <c r="I27" s="9">
        <f>C27*H27</f>
        <v>0</v>
      </c>
      <c r="J27" s="9">
        <f t="shared" si="2"/>
        <v>0</v>
      </c>
      <c r="K27" s="9">
        <f t="shared" si="2"/>
        <v>0</v>
      </c>
      <c r="L27" s="7"/>
      <c r="P27">
        <v>1</v>
      </c>
      <c r="Q27">
        <f>C27*Q99</f>
        <v>0</v>
      </c>
      <c r="R27">
        <f>C27*R99</f>
        <v>0</v>
      </c>
      <c r="S27">
        <f>C27*S99</f>
        <v>0</v>
      </c>
      <c r="T27">
        <f>C27*T99</f>
        <v>0</v>
      </c>
      <c r="U27">
        <f>C27*U99</f>
        <v>0</v>
      </c>
      <c r="V27">
        <f>C27*V99</f>
        <v>0</v>
      </c>
      <c r="W27">
        <f>C27*W99</f>
        <v>0</v>
      </c>
      <c r="X27">
        <f>C27*X99</f>
        <v>0</v>
      </c>
      <c r="Y27">
        <f>C27*Y99</f>
        <v>0</v>
      </c>
      <c r="Z27">
        <f>C27*Z99</f>
        <v>0</v>
      </c>
      <c r="AA27">
        <f>C27*AA99</f>
        <v>0</v>
      </c>
      <c r="AB27">
        <f>C27*AB99</f>
        <v>0</v>
      </c>
      <c r="AC27">
        <f>C27*AC99</f>
        <v>0</v>
      </c>
      <c r="AD27">
        <f>C27*AD99</f>
        <v>0</v>
      </c>
      <c r="AE27">
        <f>C27*AE99</f>
        <v>0</v>
      </c>
      <c r="AF27">
        <f>C27*AF99</f>
        <v>0</v>
      </c>
      <c r="AG27">
        <f>C27*AG99</f>
        <v>0</v>
      </c>
      <c r="AH27">
        <f>C27*AH99</f>
        <v>0</v>
      </c>
      <c r="AI27">
        <f>C27*AI99</f>
        <v>0</v>
      </c>
      <c r="AJ27">
        <f>C27*AJ99</f>
        <v>0</v>
      </c>
      <c r="AK27">
        <f>C27*AK99</f>
        <v>0</v>
      </c>
      <c r="AL27">
        <f>C27*AL99</f>
        <v>0</v>
      </c>
      <c r="AM27">
        <f>C27*AM99</f>
        <v>0</v>
      </c>
      <c r="AN27">
        <f>C27*AN99</f>
        <v>0</v>
      </c>
      <c r="AO27">
        <f>C27*AO99</f>
        <v>0</v>
      </c>
      <c r="AP27">
        <f>C27*AP99</f>
        <v>0</v>
      </c>
      <c r="AQ27">
        <f>C27*AQ99</f>
        <v>0</v>
      </c>
      <c r="AR27">
        <f>C27*AR99</f>
        <v>0</v>
      </c>
      <c r="AS27">
        <f>C27*AS99</f>
        <v>0</v>
      </c>
      <c r="AT27">
        <f>C27*AT99</f>
        <v>0</v>
      </c>
      <c r="AU27">
        <f>C27*AU99</f>
        <v>0</v>
      </c>
    </row>
    <row r="28" spans="1:49" ht="23.1" customHeight="1" x14ac:dyDescent="0.3">
      <c r="A28" s="6" t="s">
        <v>4</v>
      </c>
      <c r="B28" s="8" t="s">
        <v>130</v>
      </c>
      <c r="C28" s="14">
        <v>1</v>
      </c>
      <c r="D28" s="9"/>
      <c r="E28" s="9">
        <f>C28*D28</f>
        <v>0</v>
      </c>
      <c r="F28" s="9"/>
      <c r="G28" s="9">
        <f>C28*F28</f>
        <v>0</v>
      </c>
      <c r="H28" s="9"/>
      <c r="I28" s="9">
        <f>C28*H28</f>
        <v>0</v>
      </c>
      <c r="J28" s="9">
        <f t="shared" si="2"/>
        <v>0</v>
      </c>
      <c r="K28" s="9">
        <f t="shared" si="2"/>
        <v>0</v>
      </c>
      <c r="L28" s="7"/>
      <c r="P28">
        <v>1</v>
      </c>
      <c r="Q28">
        <f>C28*Q118</f>
        <v>0</v>
      </c>
      <c r="R28">
        <f>C28*R118</f>
        <v>0</v>
      </c>
      <c r="S28">
        <f>C28*S118</f>
        <v>0</v>
      </c>
      <c r="T28">
        <f>C28*T118</f>
        <v>0</v>
      </c>
      <c r="U28">
        <f>C28*U118</f>
        <v>0</v>
      </c>
      <c r="V28">
        <f>C28*V118</f>
        <v>0</v>
      </c>
      <c r="W28">
        <f>C28*W118</f>
        <v>0</v>
      </c>
      <c r="X28">
        <f>C28*X118</f>
        <v>0</v>
      </c>
      <c r="Y28">
        <f>C28*Y118</f>
        <v>0</v>
      </c>
      <c r="Z28">
        <f>C28*Z118</f>
        <v>0</v>
      </c>
      <c r="AA28">
        <f>C28*AA118</f>
        <v>0</v>
      </c>
      <c r="AB28">
        <f>C28*AB118</f>
        <v>0</v>
      </c>
      <c r="AC28">
        <f>C28*AC118</f>
        <v>0</v>
      </c>
      <c r="AD28">
        <f>C28*AD118</f>
        <v>0</v>
      </c>
      <c r="AE28">
        <f>C28*AE118</f>
        <v>0</v>
      </c>
      <c r="AF28">
        <f>C28*AF118</f>
        <v>0</v>
      </c>
      <c r="AG28">
        <f>C28*AG118</f>
        <v>0</v>
      </c>
      <c r="AH28">
        <f>C28*AH118</f>
        <v>0</v>
      </c>
      <c r="AI28">
        <f>C28*AI118</f>
        <v>0</v>
      </c>
      <c r="AJ28">
        <f>C28*AJ118</f>
        <v>0</v>
      </c>
      <c r="AK28">
        <f>C28*AK118</f>
        <v>0</v>
      </c>
      <c r="AL28">
        <f>C28*AL118</f>
        <v>0</v>
      </c>
      <c r="AM28">
        <f>C28*AM118</f>
        <v>0</v>
      </c>
      <c r="AN28">
        <f>C28*AN118</f>
        <v>0</v>
      </c>
      <c r="AO28">
        <f>C28*AO118</f>
        <v>0</v>
      </c>
      <c r="AP28">
        <f>C28*AP118</f>
        <v>0</v>
      </c>
      <c r="AQ28">
        <f>C28*AQ118</f>
        <v>0</v>
      </c>
      <c r="AR28">
        <f>C28*AR118</f>
        <v>0</v>
      </c>
      <c r="AS28">
        <f>C28*AS118</f>
        <v>0</v>
      </c>
      <c r="AT28">
        <f>C28*AT118</f>
        <v>0</v>
      </c>
      <c r="AU28">
        <f>C28*AU118</f>
        <v>0</v>
      </c>
    </row>
    <row r="29" spans="1:49" ht="23.1" customHeight="1" x14ac:dyDescent="0.3">
      <c r="A29" s="6" t="s">
        <v>5</v>
      </c>
      <c r="B29" s="8" t="s">
        <v>130</v>
      </c>
      <c r="C29" s="14">
        <v>1</v>
      </c>
      <c r="D29" s="9"/>
      <c r="E29" s="9">
        <f>C29*D29</f>
        <v>0</v>
      </c>
      <c r="F29" s="9"/>
      <c r="G29" s="9">
        <f>C29*F29</f>
        <v>0</v>
      </c>
      <c r="H29" s="9">
        <f>I137</f>
        <v>0</v>
      </c>
      <c r="I29" s="9">
        <f>C29*H29</f>
        <v>0</v>
      </c>
      <c r="J29" s="9">
        <f t="shared" si="2"/>
        <v>0</v>
      </c>
      <c r="K29" s="9">
        <f t="shared" si="2"/>
        <v>0</v>
      </c>
      <c r="L29" s="7"/>
      <c r="P29">
        <v>1</v>
      </c>
      <c r="Q29">
        <f>C29*Q137</f>
        <v>0</v>
      </c>
      <c r="R29">
        <f>C29*R137</f>
        <v>0</v>
      </c>
      <c r="S29">
        <f>C29*S137</f>
        <v>0</v>
      </c>
      <c r="T29">
        <f>C29*T137</f>
        <v>0</v>
      </c>
      <c r="U29">
        <f>C29*U137</f>
        <v>0</v>
      </c>
      <c r="V29">
        <f>C29*V137</f>
        <v>0</v>
      </c>
      <c r="W29">
        <f>C29*W137</f>
        <v>0</v>
      </c>
      <c r="X29">
        <f>C29*X137</f>
        <v>0</v>
      </c>
      <c r="Y29">
        <f>C29*Y137</f>
        <v>0</v>
      </c>
      <c r="Z29">
        <f>C29*Z137</f>
        <v>0</v>
      </c>
      <c r="AA29">
        <f>C29*AA137</f>
        <v>0</v>
      </c>
      <c r="AB29">
        <f>C29*AB137</f>
        <v>0</v>
      </c>
      <c r="AC29">
        <f>C29*AC137</f>
        <v>0</v>
      </c>
      <c r="AD29">
        <f>C29*AD137</f>
        <v>0</v>
      </c>
      <c r="AE29">
        <f>C29*AE137</f>
        <v>0</v>
      </c>
      <c r="AF29">
        <f>C29*AF137</f>
        <v>0</v>
      </c>
      <c r="AG29">
        <f>C29*AG137</f>
        <v>0</v>
      </c>
      <c r="AH29">
        <f>C29*AH137</f>
        <v>0</v>
      </c>
      <c r="AI29">
        <f>C29*AI137</f>
        <v>0</v>
      </c>
      <c r="AJ29">
        <f>C29*AJ137</f>
        <v>0</v>
      </c>
      <c r="AK29">
        <f>C29*AK137</f>
        <v>0</v>
      </c>
      <c r="AL29">
        <f>C29*AL137</f>
        <v>0</v>
      </c>
      <c r="AM29">
        <f>C29*AM137</f>
        <v>0</v>
      </c>
      <c r="AN29">
        <f>C29*AN137</f>
        <v>0</v>
      </c>
      <c r="AO29">
        <f>C29*AO137</f>
        <v>0</v>
      </c>
      <c r="AP29">
        <f>C29*AP137</f>
        <v>0</v>
      </c>
      <c r="AQ29">
        <f>C29*AQ137</f>
        <v>0</v>
      </c>
      <c r="AR29">
        <f>C29*AR137</f>
        <v>0</v>
      </c>
      <c r="AS29">
        <f>C29*AS137</f>
        <v>0</v>
      </c>
      <c r="AT29">
        <f>C29*AT137</f>
        <v>0</v>
      </c>
      <c r="AU29">
        <f>C29*AU137</f>
        <v>0</v>
      </c>
    </row>
    <row r="30" spans="1:49" ht="23.1" customHeight="1" x14ac:dyDescent="0.3">
      <c r="A30" s="7"/>
      <c r="B30" s="14"/>
      <c r="C30" s="14"/>
      <c r="D30" s="9"/>
      <c r="E30" s="9"/>
      <c r="F30" s="9"/>
      <c r="G30" s="9"/>
      <c r="H30" s="9"/>
      <c r="I30" s="9"/>
      <c r="J30" s="9"/>
      <c r="K30" s="9"/>
      <c r="L30" s="7"/>
    </row>
    <row r="31" spans="1:49" ht="23.1" customHeight="1" x14ac:dyDescent="0.3">
      <c r="A31" s="7"/>
      <c r="B31" s="14"/>
      <c r="C31" s="14"/>
      <c r="D31" s="9"/>
      <c r="E31" s="9"/>
      <c r="F31" s="9"/>
      <c r="G31" s="9"/>
      <c r="H31" s="9"/>
      <c r="I31" s="9"/>
      <c r="J31" s="9"/>
      <c r="K31" s="9"/>
      <c r="L31" s="7"/>
    </row>
    <row r="32" spans="1:49" ht="23.1" customHeight="1" x14ac:dyDescent="0.3">
      <c r="A32" s="7"/>
      <c r="B32" s="14"/>
      <c r="C32" s="14"/>
      <c r="D32" s="9"/>
      <c r="E32" s="9"/>
      <c r="F32" s="9"/>
      <c r="G32" s="9"/>
      <c r="H32" s="9"/>
      <c r="I32" s="9"/>
      <c r="J32" s="9"/>
      <c r="K32" s="9"/>
      <c r="L32" s="7"/>
    </row>
    <row r="33" spans="1:49" ht="23.1" customHeight="1" x14ac:dyDescent="0.3">
      <c r="A33" s="7"/>
      <c r="B33" s="14"/>
      <c r="C33" s="14"/>
      <c r="D33" s="9"/>
      <c r="E33" s="9"/>
      <c r="F33" s="9"/>
      <c r="G33" s="9"/>
      <c r="H33" s="9"/>
      <c r="I33" s="9"/>
      <c r="J33" s="9"/>
      <c r="K33" s="9"/>
      <c r="L33" s="7"/>
    </row>
    <row r="34" spans="1:49" ht="23.1" customHeight="1" x14ac:dyDescent="0.3">
      <c r="A34" s="7"/>
      <c r="B34" s="14"/>
      <c r="C34" s="14"/>
      <c r="D34" s="9"/>
      <c r="E34" s="9"/>
      <c r="F34" s="9"/>
      <c r="G34" s="9"/>
      <c r="H34" s="9"/>
      <c r="I34" s="9"/>
      <c r="J34" s="9"/>
      <c r="K34" s="9"/>
      <c r="L34" s="7"/>
    </row>
    <row r="35" spans="1:49" ht="23.1" customHeight="1" x14ac:dyDescent="0.3">
      <c r="A35" s="7"/>
      <c r="B35" s="14"/>
      <c r="C35" s="14"/>
      <c r="D35" s="9"/>
      <c r="E35" s="9"/>
      <c r="F35" s="9"/>
      <c r="G35" s="9"/>
      <c r="H35" s="9"/>
      <c r="I35" s="9"/>
      <c r="J35" s="9"/>
      <c r="K35" s="9"/>
      <c r="L35" s="7"/>
    </row>
    <row r="36" spans="1:49" ht="23.1" customHeight="1" x14ac:dyDescent="0.3">
      <c r="A36" s="7"/>
      <c r="B36" s="14"/>
      <c r="C36" s="14"/>
      <c r="D36" s="9"/>
      <c r="E36" s="9"/>
      <c r="F36" s="9"/>
      <c r="G36" s="9"/>
      <c r="H36" s="9"/>
      <c r="I36" s="9"/>
      <c r="J36" s="9"/>
      <c r="K36" s="9"/>
      <c r="L36" s="7"/>
    </row>
    <row r="37" spans="1:49" ht="23.1" customHeight="1" x14ac:dyDescent="0.3">
      <c r="A37" s="7"/>
      <c r="B37" s="14"/>
      <c r="C37" s="14"/>
      <c r="D37" s="9"/>
      <c r="E37" s="9"/>
      <c r="F37" s="9"/>
      <c r="G37" s="9"/>
      <c r="H37" s="9"/>
      <c r="I37" s="9"/>
      <c r="J37" s="9"/>
      <c r="K37" s="9"/>
      <c r="L37" s="7"/>
    </row>
    <row r="38" spans="1:49" ht="23.1" customHeight="1" x14ac:dyDescent="0.3">
      <c r="A38" s="7"/>
      <c r="B38" s="14"/>
      <c r="C38" s="14"/>
      <c r="D38" s="9"/>
      <c r="E38" s="9"/>
      <c r="F38" s="9"/>
      <c r="G38" s="9"/>
      <c r="H38" s="9"/>
      <c r="I38" s="9"/>
      <c r="J38" s="9"/>
      <c r="K38" s="9"/>
      <c r="L38" s="7"/>
    </row>
    <row r="39" spans="1:49" ht="23.1" customHeight="1" x14ac:dyDescent="0.3">
      <c r="A39" s="7"/>
      <c r="B39" s="14"/>
      <c r="C39" s="14"/>
      <c r="D39" s="9"/>
      <c r="E39" s="9"/>
      <c r="F39" s="9"/>
      <c r="G39" s="9"/>
      <c r="H39" s="9"/>
      <c r="I39" s="9"/>
      <c r="J39" s="9"/>
      <c r="K39" s="9"/>
      <c r="L39" s="7"/>
    </row>
    <row r="40" spans="1:49" ht="23.1" customHeight="1" x14ac:dyDescent="0.3">
      <c r="A40" s="7"/>
      <c r="B40" s="14"/>
      <c r="C40" s="14"/>
      <c r="D40" s="9"/>
      <c r="E40" s="9"/>
      <c r="F40" s="9"/>
      <c r="G40" s="9"/>
      <c r="H40" s="9"/>
      <c r="I40" s="9"/>
      <c r="J40" s="9"/>
      <c r="K40" s="9"/>
      <c r="L40" s="7"/>
    </row>
    <row r="41" spans="1:49" ht="23.1" customHeight="1" x14ac:dyDescent="0.3">
      <c r="A41" s="7"/>
      <c r="B41" s="14"/>
      <c r="C41" s="14"/>
      <c r="D41" s="9"/>
      <c r="E41" s="9"/>
      <c r="F41" s="9"/>
      <c r="G41" s="9"/>
      <c r="H41" s="9"/>
      <c r="I41" s="9"/>
      <c r="J41" s="9"/>
      <c r="K41" s="9"/>
      <c r="L41" s="7"/>
    </row>
    <row r="42" spans="1:49" ht="23.1" customHeight="1" x14ac:dyDescent="0.3">
      <c r="A42" s="10" t="s">
        <v>131</v>
      </c>
      <c r="B42" s="12"/>
      <c r="C42" s="12"/>
      <c r="D42" s="13"/>
      <c r="E42" s="13">
        <f>SUMIF(P25:P29, "1", E25:E29)</f>
        <v>0</v>
      </c>
      <c r="F42" s="13"/>
      <c r="G42" s="13">
        <f>SUMIF(P25:P29, "1", G25:G29)</f>
        <v>0</v>
      </c>
      <c r="H42" s="13"/>
      <c r="I42" s="13">
        <f>SUMIF(P25:P29, "1", I25:I29)</f>
        <v>0</v>
      </c>
      <c r="J42" s="13"/>
      <c r="K42" s="13">
        <f>E42+G42+I42</f>
        <v>0</v>
      </c>
      <c r="L42" s="11"/>
      <c r="Q42">
        <f t="shared" ref="Q42:AW42" si="3">SUM(Q25:Q29)</f>
        <v>0</v>
      </c>
      <c r="R42">
        <f t="shared" si="3"/>
        <v>0</v>
      </c>
      <c r="S42">
        <f t="shared" si="3"/>
        <v>0</v>
      </c>
      <c r="T42">
        <f t="shared" si="3"/>
        <v>0</v>
      </c>
      <c r="U42">
        <f t="shared" si="3"/>
        <v>0</v>
      </c>
      <c r="V42">
        <f t="shared" si="3"/>
        <v>0</v>
      </c>
      <c r="W42">
        <f t="shared" si="3"/>
        <v>0</v>
      </c>
      <c r="X42">
        <f t="shared" si="3"/>
        <v>0</v>
      </c>
      <c r="Y42">
        <f t="shared" si="3"/>
        <v>0</v>
      </c>
      <c r="Z42">
        <f t="shared" si="3"/>
        <v>0</v>
      </c>
      <c r="AA42">
        <f t="shared" si="3"/>
        <v>0</v>
      </c>
      <c r="AB42">
        <f t="shared" si="3"/>
        <v>0</v>
      </c>
      <c r="AC42">
        <f t="shared" si="3"/>
        <v>0</v>
      </c>
      <c r="AD42">
        <f t="shared" si="3"/>
        <v>0</v>
      </c>
      <c r="AE42">
        <f t="shared" si="3"/>
        <v>0</v>
      </c>
      <c r="AF42">
        <f t="shared" si="3"/>
        <v>0</v>
      </c>
      <c r="AG42">
        <f t="shared" si="3"/>
        <v>0</v>
      </c>
      <c r="AH42">
        <f t="shared" si="3"/>
        <v>0</v>
      </c>
      <c r="AI42">
        <f t="shared" si="3"/>
        <v>0</v>
      </c>
      <c r="AJ42">
        <f t="shared" si="3"/>
        <v>0</v>
      </c>
      <c r="AK42">
        <f t="shared" si="3"/>
        <v>0</v>
      </c>
      <c r="AL42">
        <f t="shared" si="3"/>
        <v>0</v>
      </c>
      <c r="AM42">
        <f t="shared" si="3"/>
        <v>0</v>
      </c>
      <c r="AN42">
        <f t="shared" si="3"/>
        <v>0</v>
      </c>
      <c r="AO42">
        <f t="shared" si="3"/>
        <v>0</v>
      </c>
      <c r="AP42">
        <f t="shared" si="3"/>
        <v>0</v>
      </c>
      <c r="AQ42">
        <f t="shared" si="3"/>
        <v>0</v>
      </c>
      <c r="AR42">
        <f t="shared" si="3"/>
        <v>0</v>
      </c>
      <c r="AS42">
        <f t="shared" si="3"/>
        <v>0</v>
      </c>
      <c r="AT42">
        <f t="shared" si="3"/>
        <v>0</v>
      </c>
      <c r="AU42">
        <f t="shared" si="3"/>
        <v>0</v>
      </c>
      <c r="AV42">
        <f t="shared" si="3"/>
        <v>0</v>
      </c>
      <c r="AW42">
        <f t="shared" si="3"/>
        <v>0</v>
      </c>
    </row>
    <row r="43" spans="1:49" ht="23.1" customHeight="1" x14ac:dyDescent="0.3">
      <c r="A43" s="6" t="s">
        <v>1</v>
      </c>
      <c r="B43" s="14"/>
      <c r="C43" s="14"/>
      <c r="D43" s="9"/>
      <c r="E43" s="9"/>
      <c r="F43" s="9"/>
      <c r="G43" s="9"/>
      <c r="H43" s="9"/>
      <c r="I43" s="9"/>
      <c r="J43" s="9"/>
      <c r="K43" s="9"/>
      <c r="L43" s="7"/>
    </row>
    <row r="44" spans="1:49" ht="23.1" customHeight="1" x14ac:dyDescent="0.3">
      <c r="A44" s="6" t="s">
        <v>489</v>
      </c>
      <c r="B44" s="8" t="s">
        <v>130</v>
      </c>
      <c r="C44" s="14">
        <v>1</v>
      </c>
      <c r="D44" s="9"/>
      <c r="E44" s="9">
        <f>C44*D44</f>
        <v>0</v>
      </c>
      <c r="F44" s="9"/>
      <c r="G44" s="9">
        <f>C44*F44</f>
        <v>0</v>
      </c>
      <c r="H44" s="9"/>
      <c r="I44" s="9">
        <f>C44*H44</f>
        <v>0</v>
      </c>
      <c r="J44" s="9">
        <f t="shared" ref="J44:K47" si="4">D44+F44+H44</f>
        <v>0</v>
      </c>
      <c r="K44" s="9">
        <f t="shared" si="4"/>
        <v>0</v>
      </c>
      <c r="L44" s="7"/>
      <c r="P44">
        <v>1</v>
      </c>
      <c r="Q44">
        <f>C44*내역서!R23</f>
        <v>0</v>
      </c>
      <c r="R44">
        <f>C44*내역서!S23</f>
        <v>0</v>
      </c>
      <c r="S44">
        <f>C44*내역서!T23</f>
        <v>0</v>
      </c>
      <c r="T44">
        <f>C44*내역서!U23</f>
        <v>0</v>
      </c>
      <c r="U44">
        <f>C44*내역서!V23</f>
        <v>0</v>
      </c>
      <c r="V44">
        <f>C44*내역서!W23</f>
        <v>0</v>
      </c>
      <c r="W44">
        <f>C44*내역서!X23</f>
        <v>0</v>
      </c>
      <c r="X44">
        <f>C44*내역서!Y23</f>
        <v>0</v>
      </c>
      <c r="Y44">
        <f>C44*내역서!Z23</f>
        <v>0</v>
      </c>
      <c r="Z44">
        <f>C44*내역서!AA23</f>
        <v>0</v>
      </c>
      <c r="AA44">
        <f>C44*내역서!AB23</f>
        <v>0</v>
      </c>
      <c r="AB44">
        <f>C44*내역서!AC23</f>
        <v>0</v>
      </c>
      <c r="AC44">
        <f>C44*내역서!AD23</f>
        <v>0</v>
      </c>
      <c r="AD44">
        <f>C44*내역서!AE23</f>
        <v>0</v>
      </c>
      <c r="AE44">
        <f>C44*내역서!AF23</f>
        <v>0</v>
      </c>
      <c r="AF44">
        <f>C44*내역서!AG23</f>
        <v>0</v>
      </c>
      <c r="AG44">
        <f>C44*내역서!AH23</f>
        <v>0</v>
      </c>
      <c r="AH44">
        <f>C44*내역서!AI23</f>
        <v>0</v>
      </c>
      <c r="AI44">
        <f>C44*내역서!AJ23</f>
        <v>0</v>
      </c>
      <c r="AJ44">
        <f>C44*내역서!AK23</f>
        <v>0</v>
      </c>
      <c r="AK44">
        <f>C44*내역서!AL23</f>
        <v>0</v>
      </c>
      <c r="AL44">
        <f>C44*내역서!AM23</f>
        <v>0</v>
      </c>
      <c r="AM44">
        <f>C44*내역서!AN23</f>
        <v>0</v>
      </c>
      <c r="AN44">
        <f>C44*내역서!AO23</f>
        <v>0</v>
      </c>
      <c r="AO44">
        <f>C44*내역서!AP23</f>
        <v>0</v>
      </c>
      <c r="AP44">
        <f>C44*내역서!AQ23</f>
        <v>0</v>
      </c>
      <c r="AQ44">
        <f>C44*내역서!AR23</f>
        <v>0</v>
      </c>
      <c r="AR44">
        <f>C44*내역서!AS23</f>
        <v>0</v>
      </c>
      <c r="AS44">
        <f>C44*내역서!AT23</f>
        <v>0</v>
      </c>
      <c r="AT44">
        <f>C44*내역서!AU23</f>
        <v>0</v>
      </c>
      <c r="AU44">
        <f>C44*내역서!AV23</f>
        <v>0</v>
      </c>
    </row>
    <row r="45" spans="1:49" ht="23.1" customHeight="1" x14ac:dyDescent="0.3">
      <c r="A45" s="6" t="s">
        <v>490</v>
      </c>
      <c r="B45" s="8" t="s">
        <v>130</v>
      </c>
      <c r="C45" s="14">
        <v>1</v>
      </c>
      <c r="D45" s="9"/>
      <c r="E45" s="9">
        <f>C45*D45</f>
        <v>0</v>
      </c>
      <c r="F45" s="9"/>
      <c r="G45" s="9">
        <f>C45*F45</f>
        <v>0</v>
      </c>
      <c r="H45" s="9"/>
      <c r="I45" s="9">
        <f>C45*H45</f>
        <v>0</v>
      </c>
      <c r="J45" s="9">
        <f t="shared" si="4"/>
        <v>0</v>
      </c>
      <c r="K45" s="9">
        <f t="shared" si="4"/>
        <v>0</v>
      </c>
      <c r="L45" s="7"/>
      <c r="P45">
        <v>1</v>
      </c>
      <c r="Q45">
        <f>C45*내역서!R61</f>
        <v>0</v>
      </c>
      <c r="R45">
        <f>C45*내역서!S61</f>
        <v>0</v>
      </c>
      <c r="S45">
        <f>C45*내역서!T61</f>
        <v>0</v>
      </c>
      <c r="T45">
        <f>C45*내역서!U61</f>
        <v>0</v>
      </c>
      <c r="U45">
        <f>C45*내역서!V61</f>
        <v>0</v>
      </c>
      <c r="V45">
        <f>C45*내역서!W61</f>
        <v>0</v>
      </c>
      <c r="W45">
        <f>C45*내역서!X61</f>
        <v>0</v>
      </c>
      <c r="X45">
        <f>C45*내역서!Y61</f>
        <v>0</v>
      </c>
      <c r="Y45">
        <f>C45*내역서!Z61</f>
        <v>0</v>
      </c>
      <c r="Z45">
        <f>C45*내역서!AA61</f>
        <v>0</v>
      </c>
      <c r="AA45">
        <f>C45*내역서!AB61</f>
        <v>0</v>
      </c>
      <c r="AB45">
        <f>C45*내역서!AC61</f>
        <v>0</v>
      </c>
      <c r="AC45">
        <f>C45*내역서!AD61</f>
        <v>0</v>
      </c>
      <c r="AD45">
        <f>C45*내역서!AE61</f>
        <v>0</v>
      </c>
      <c r="AE45">
        <f>C45*내역서!AF61</f>
        <v>0</v>
      </c>
      <c r="AF45">
        <f>C45*내역서!AG61</f>
        <v>0</v>
      </c>
      <c r="AG45">
        <f>C45*내역서!AH61</f>
        <v>0</v>
      </c>
      <c r="AH45">
        <f>C45*내역서!AI61</f>
        <v>0</v>
      </c>
      <c r="AI45">
        <f>C45*내역서!AJ61</f>
        <v>0</v>
      </c>
      <c r="AJ45">
        <f>C45*내역서!AK61</f>
        <v>0</v>
      </c>
      <c r="AK45">
        <f>C45*내역서!AL61</f>
        <v>0</v>
      </c>
      <c r="AL45">
        <f>C45*내역서!AM61</f>
        <v>0</v>
      </c>
      <c r="AM45">
        <f>C45*내역서!AN61</f>
        <v>0</v>
      </c>
      <c r="AN45">
        <f>C45*내역서!AO61</f>
        <v>0</v>
      </c>
      <c r="AO45">
        <f>C45*내역서!AP61</f>
        <v>0</v>
      </c>
      <c r="AP45">
        <f>C45*내역서!AQ61</f>
        <v>0</v>
      </c>
      <c r="AQ45">
        <f>C45*내역서!AR61</f>
        <v>0</v>
      </c>
      <c r="AR45">
        <f>C45*내역서!AS61</f>
        <v>0</v>
      </c>
      <c r="AS45">
        <f>C45*내역서!AT61</f>
        <v>0</v>
      </c>
      <c r="AT45">
        <f>C45*내역서!AU61</f>
        <v>0</v>
      </c>
      <c r="AU45">
        <f>C45*내역서!AV61</f>
        <v>0</v>
      </c>
    </row>
    <row r="46" spans="1:49" ht="23.1" customHeight="1" x14ac:dyDescent="0.3">
      <c r="A46" s="6" t="s">
        <v>491</v>
      </c>
      <c r="B46" s="8" t="s">
        <v>130</v>
      </c>
      <c r="C46" s="14">
        <v>1</v>
      </c>
      <c r="D46" s="9"/>
      <c r="E46" s="9">
        <f>C46*D46</f>
        <v>0</v>
      </c>
      <c r="F46" s="9"/>
      <c r="G46" s="9">
        <f>C46*F46</f>
        <v>0</v>
      </c>
      <c r="H46" s="9"/>
      <c r="I46" s="9">
        <f>C46*H46</f>
        <v>0</v>
      </c>
      <c r="J46" s="9">
        <f t="shared" si="4"/>
        <v>0</v>
      </c>
      <c r="K46" s="9">
        <f t="shared" si="4"/>
        <v>0</v>
      </c>
      <c r="L46" s="6" t="s">
        <v>568</v>
      </c>
      <c r="Q46">
        <f>C46*내역서!R80</f>
        <v>0</v>
      </c>
      <c r="R46">
        <f>C46*내역서!S80</f>
        <v>0</v>
      </c>
      <c r="S46">
        <f>C46*내역서!T80</f>
        <v>0</v>
      </c>
      <c r="T46">
        <f>C46*내역서!U80</f>
        <v>0</v>
      </c>
      <c r="U46">
        <f>C46*내역서!V80</f>
        <v>0</v>
      </c>
      <c r="V46">
        <f>C46*내역서!W80</f>
        <v>0</v>
      </c>
      <c r="W46">
        <f>C46*내역서!X80</f>
        <v>0</v>
      </c>
      <c r="X46">
        <f>C46*내역서!Y80</f>
        <v>0</v>
      </c>
      <c r="Y46">
        <f>C46*내역서!Z80</f>
        <v>0</v>
      </c>
      <c r="Z46">
        <f>C46*내역서!AA80</f>
        <v>0</v>
      </c>
      <c r="AA46">
        <f>C46*내역서!AB80</f>
        <v>0</v>
      </c>
      <c r="AB46">
        <f>C46*내역서!AC80</f>
        <v>0</v>
      </c>
      <c r="AC46">
        <f>C46*내역서!AD80</f>
        <v>0</v>
      </c>
      <c r="AD46">
        <f>C46*내역서!AE80</f>
        <v>0</v>
      </c>
      <c r="AE46">
        <f>C46*내역서!AF80</f>
        <v>0</v>
      </c>
      <c r="AF46">
        <f>C46*내역서!AG80</f>
        <v>0</v>
      </c>
      <c r="AG46">
        <f>C46*내역서!AH80</f>
        <v>0</v>
      </c>
      <c r="AH46">
        <f>C46*내역서!AI80</f>
        <v>0</v>
      </c>
      <c r="AI46">
        <f>C46*내역서!AJ80</f>
        <v>0</v>
      </c>
      <c r="AJ46">
        <f>C46*내역서!AK80</f>
        <v>0</v>
      </c>
      <c r="AK46">
        <f>C46*내역서!AL80</f>
        <v>0</v>
      </c>
      <c r="AL46">
        <f>C46*내역서!AM80</f>
        <v>0</v>
      </c>
      <c r="AM46">
        <f>C46*내역서!AN80</f>
        <v>0</v>
      </c>
      <c r="AN46">
        <f>C46*내역서!AO80</f>
        <v>0</v>
      </c>
      <c r="AO46">
        <f>C46*내역서!AP80</f>
        <v>0</v>
      </c>
      <c r="AP46">
        <f>C46*내역서!AQ80</f>
        <v>0</v>
      </c>
      <c r="AQ46">
        <f>C46*내역서!AR80</f>
        <v>0</v>
      </c>
      <c r="AR46">
        <f>C46*내역서!AS80</f>
        <v>0</v>
      </c>
      <c r="AS46">
        <f>C46*내역서!AT80</f>
        <v>0</v>
      </c>
      <c r="AT46">
        <f>C46*내역서!AU80</f>
        <v>0</v>
      </c>
      <c r="AU46">
        <f>C46*내역서!AV80</f>
        <v>0</v>
      </c>
    </row>
    <row r="47" spans="1:49" ht="23.1" customHeight="1" x14ac:dyDescent="0.3">
      <c r="A47" s="6" t="s">
        <v>492</v>
      </c>
      <c r="B47" s="8" t="s">
        <v>130</v>
      </c>
      <c r="C47" s="14">
        <v>1</v>
      </c>
      <c r="D47" s="9"/>
      <c r="E47" s="9">
        <f>C47*D47</f>
        <v>0</v>
      </c>
      <c r="F47" s="9">
        <f>내역서!H99</f>
        <v>0</v>
      </c>
      <c r="G47" s="9">
        <f>C47*F47</f>
        <v>0</v>
      </c>
      <c r="H47" s="9"/>
      <c r="I47" s="9">
        <f>C47*H47</f>
        <v>0</v>
      </c>
      <c r="J47" s="9">
        <f t="shared" si="4"/>
        <v>0</v>
      </c>
      <c r="K47" s="9">
        <f t="shared" si="4"/>
        <v>0</v>
      </c>
      <c r="L47" s="6" t="s">
        <v>568</v>
      </c>
      <c r="Q47">
        <f>C47*내역서!R99</f>
        <v>0</v>
      </c>
      <c r="R47">
        <f>C47*내역서!S99</f>
        <v>0</v>
      </c>
      <c r="S47">
        <f>C47*내역서!T99</f>
        <v>0</v>
      </c>
      <c r="T47">
        <f>C47*내역서!U99</f>
        <v>0</v>
      </c>
      <c r="U47">
        <f>C47*내역서!V99</f>
        <v>0</v>
      </c>
      <c r="V47">
        <f>C47*내역서!W99</f>
        <v>0</v>
      </c>
      <c r="W47">
        <f>C47*내역서!X99</f>
        <v>0</v>
      </c>
      <c r="X47">
        <f>C47*내역서!Y99</f>
        <v>0</v>
      </c>
      <c r="Y47">
        <f>C47*내역서!Z99</f>
        <v>0</v>
      </c>
      <c r="Z47">
        <f>C47*내역서!AA99</f>
        <v>0</v>
      </c>
      <c r="AA47">
        <f>C47*내역서!AB99</f>
        <v>0</v>
      </c>
      <c r="AB47">
        <f>C47*내역서!AC99</f>
        <v>0</v>
      </c>
      <c r="AC47">
        <f>C47*내역서!AD99</f>
        <v>0</v>
      </c>
      <c r="AD47">
        <f>C47*내역서!AE99</f>
        <v>0</v>
      </c>
      <c r="AE47">
        <f>C47*내역서!AF99</f>
        <v>0</v>
      </c>
      <c r="AF47">
        <f>C47*내역서!AG99</f>
        <v>0</v>
      </c>
      <c r="AG47">
        <f>C47*내역서!AH99</f>
        <v>0</v>
      </c>
      <c r="AH47">
        <f>C47*내역서!AI99</f>
        <v>0</v>
      </c>
      <c r="AI47">
        <f>C47*내역서!AJ99</f>
        <v>0</v>
      </c>
      <c r="AJ47">
        <f>C47*내역서!AK99</f>
        <v>0</v>
      </c>
      <c r="AK47">
        <f>C47*내역서!AL99</f>
        <v>0</v>
      </c>
      <c r="AL47">
        <f>C47*내역서!AM99</f>
        <v>0</v>
      </c>
      <c r="AM47">
        <f>C47*내역서!AN99</f>
        <v>0</v>
      </c>
      <c r="AN47">
        <f>C47*내역서!AO99</f>
        <v>0</v>
      </c>
      <c r="AO47">
        <f>C47*내역서!AP99</f>
        <v>0</v>
      </c>
      <c r="AP47">
        <f>C47*내역서!AQ99</f>
        <v>0</v>
      </c>
      <c r="AQ47">
        <f>C47*내역서!AR99</f>
        <v>0</v>
      </c>
      <c r="AR47">
        <f>C47*내역서!AS99</f>
        <v>0</v>
      </c>
      <c r="AS47">
        <f>C47*내역서!AT99</f>
        <v>0</v>
      </c>
      <c r="AT47">
        <f>C47*내역서!AU99</f>
        <v>0</v>
      </c>
      <c r="AU47">
        <f>C47*내역서!AV99</f>
        <v>0</v>
      </c>
    </row>
    <row r="48" spans="1:49" ht="23.1" customHeight="1" x14ac:dyDescent="0.3">
      <c r="A48" s="7"/>
      <c r="B48" s="14"/>
      <c r="C48" s="14"/>
      <c r="D48" s="9"/>
      <c r="E48" s="9"/>
      <c r="F48" s="9"/>
      <c r="G48" s="9"/>
      <c r="H48" s="9"/>
      <c r="I48" s="9"/>
      <c r="J48" s="9"/>
      <c r="K48" s="9"/>
      <c r="L48" s="7"/>
    </row>
    <row r="49" spans="1:49" ht="23.1" customHeight="1" x14ac:dyDescent="0.3">
      <c r="A49" s="7"/>
      <c r="B49" s="14"/>
      <c r="C49" s="14"/>
      <c r="D49" s="9"/>
      <c r="E49" s="9"/>
      <c r="F49" s="9"/>
      <c r="G49" s="9"/>
      <c r="H49" s="9"/>
      <c r="I49" s="9"/>
      <c r="J49" s="9"/>
      <c r="K49" s="9"/>
      <c r="L49" s="7"/>
    </row>
    <row r="50" spans="1:49" ht="23.1" customHeight="1" x14ac:dyDescent="0.3">
      <c r="A50" s="7"/>
      <c r="B50" s="14"/>
      <c r="C50" s="14"/>
      <c r="D50" s="9"/>
      <c r="E50" s="9"/>
      <c r="F50" s="9"/>
      <c r="G50" s="9"/>
      <c r="H50" s="9"/>
      <c r="I50" s="9"/>
      <c r="J50" s="9"/>
      <c r="K50" s="9"/>
      <c r="L50" s="7"/>
    </row>
    <row r="51" spans="1:49" ht="23.1" customHeight="1" x14ac:dyDescent="0.3">
      <c r="A51" s="7"/>
      <c r="B51" s="14"/>
      <c r="C51" s="14"/>
      <c r="D51" s="9"/>
      <c r="E51" s="9"/>
      <c r="F51" s="9"/>
      <c r="G51" s="9"/>
      <c r="H51" s="9"/>
      <c r="I51" s="9"/>
      <c r="J51" s="9"/>
      <c r="K51" s="9"/>
      <c r="L51" s="7"/>
    </row>
    <row r="52" spans="1:49" ht="23.1" customHeight="1" x14ac:dyDescent="0.3">
      <c r="A52" s="7"/>
      <c r="B52" s="14"/>
      <c r="C52" s="14"/>
      <c r="D52" s="9"/>
      <c r="E52" s="9"/>
      <c r="F52" s="9"/>
      <c r="G52" s="9"/>
      <c r="H52" s="9"/>
      <c r="I52" s="9"/>
      <c r="J52" s="9"/>
      <c r="K52" s="9"/>
      <c r="L52" s="7"/>
    </row>
    <row r="53" spans="1:49" ht="23.1" customHeight="1" x14ac:dyDescent="0.3">
      <c r="A53" s="7"/>
      <c r="B53" s="14"/>
      <c r="C53" s="14"/>
      <c r="D53" s="9"/>
      <c r="E53" s="9"/>
      <c r="F53" s="9"/>
      <c r="G53" s="9"/>
      <c r="H53" s="9"/>
      <c r="I53" s="9"/>
      <c r="J53" s="9"/>
      <c r="K53" s="9"/>
      <c r="L53" s="7"/>
    </row>
    <row r="54" spans="1:49" ht="23.1" customHeight="1" x14ac:dyDescent="0.3">
      <c r="A54" s="7"/>
      <c r="B54" s="14"/>
      <c r="C54" s="14"/>
      <c r="D54" s="9"/>
      <c r="E54" s="9"/>
      <c r="F54" s="9"/>
      <c r="G54" s="9"/>
      <c r="H54" s="9"/>
      <c r="I54" s="9"/>
      <c r="J54" s="9"/>
      <c r="K54" s="9"/>
      <c r="L54" s="7"/>
    </row>
    <row r="55" spans="1:49" ht="23.1" customHeight="1" x14ac:dyDescent="0.3">
      <c r="A55" s="7"/>
      <c r="B55" s="14"/>
      <c r="C55" s="14"/>
      <c r="D55" s="9"/>
      <c r="E55" s="9"/>
      <c r="F55" s="9"/>
      <c r="G55" s="9"/>
      <c r="H55" s="9"/>
      <c r="I55" s="9"/>
      <c r="J55" s="9"/>
      <c r="K55" s="9"/>
      <c r="L55" s="7"/>
    </row>
    <row r="56" spans="1:49" ht="23.1" customHeight="1" x14ac:dyDescent="0.3">
      <c r="A56" s="7"/>
      <c r="B56" s="14"/>
      <c r="C56" s="14"/>
      <c r="D56" s="9"/>
      <c r="E56" s="9"/>
      <c r="F56" s="9"/>
      <c r="G56" s="9"/>
      <c r="H56" s="9"/>
      <c r="I56" s="9"/>
      <c r="J56" s="9"/>
      <c r="K56" s="9"/>
      <c r="L56" s="7"/>
    </row>
    <row r="57" spans="1:49" ht="23.1" customHeight="1" x14ac:dyDescent="0.3">
      <c r="A57" s="7"/>
      <c r="B57" s="14"/>
      <c r="C57" s="14"/>
      <c r="D57" s="9"/>
      <c r="E57" s="9"/>
      <c r="F57" s="9"/>
      <c r="G57" s="9"/>
      <c r="H57" s="9"/>
      <c r="I57" s="9"/>
      <c r="J57" s="9"/>
      <c r="K57" s="9"/>
      <c r="L57" s="7"/>
    </row>
    <row r="58" spans="1:49" ht="23.1" customHeight="1" x14ac:dyDescent="0.3">
      <c r="A58" s="7"/>
      <c r="B58" s="14"/>
      <c r="C58" s="14"/>
      <c r="D58" s="9"/>
      <c r="E58" s="9"/>
      <c r="F58" s="9"/>
      <c r="G58" s="9"/>
      <c r="H58" s="9"/>
      <c r="I58" s="9"/>
      <c r="J58" s="9"/>
      <c r="K58" s="9"/>
      <c r="L58" s="7"/>
    </row>
    <row r="59" spans="1:49" ht="23.1" customHeight="1" x14ac:dyDescent="0.3">
      <c r="A59" s="7"/>
      <c r="B59" s="14"/>
      <c r="C59" s="14"/>
      <c r="D59" s="9"/>
      <c r="E59" s="9"/>
      <c r="F59" s="9"/>
      <c r="G59" s="9"/>
      <c r="H59" s="9"/>
      <c r="I59" s="9"/>
      <c r="J59" s="9"/>
      <c r="K59" s="9"/>
      <c r="L59" s="7"/>
    </row>
    <row r="60" spans="1:49" ht="23.1" customHeight="1" x14ac:dyDescent="0.3">
      <c r="A60" s="7"/>
      <c r="B60" s="14"/>
      <c r="C60" s="14"/>
      <c r="D60" s="9"/>
      <c r="E60" s="9"/>
      <c r="F60" s="9"/>
      <c r="G60" s="9"/>
      <c r="H60" s="9"/>
      <c r="I60" s="9"/>
      <c r="J60" s="9"/>
      <c r="K60" s="9"/>
      <c r="L60" s="7"/>
    </row>
    <row r="61" spans="1:49" ht="23.1" customHeight="1" x14ac:dyDescent="0.3">
      <c r="A61" s="10" t="s">
        <v>131</v>
      </c>
      <c r="B61" s="12"/>
      <c r="C61" s="12"/>
      <c r="D61" s="13"/>
      <c r="E61" s="13">
        <f>SUMIF(P44:P47, "1", E44:E47)</f>
        <v>0</v>
      </c>
      <c r="F61" s="13"/>
      <c r="G61" s="13">
        <f>SUMIF(P44:P47, "1", G44:G47)</f>
        <v>0</v>
      </c>
      <c r="H61" s="13"/>
      <c r="I61" s="13">
        <f>SUMIF(P44:P47, "1", I44:I47)</f>
        <v>0</v>
      </c>
      <c r="J61" s="13"/>
      <c r="K61" s="13">
        <f>E61+G61+I61</f>
        <v>0</v>
      </c>
      <c r="L61" s="11"/>
      <c r="Q61">
        <f t="shared" ref="Q61:AW61" si="5">SUM(Q44:Q47)</f>
        <v>0</v>
      </c>
      <c r="R61">
        <f t="shared" si="5"/>
        <v>0</v>
      </c>
      <c r="S61">
        <f t="shared" si="5"/>
        <v>0</v>
      </c>
      <c r="T61">
        <f t="shared" si="5"/>
        <v>0</v>
      </c>
      <c r="U61">
        <f t="shared" si="5"/>
        <v>0</v>
      </c>
      <c r="V61">
        <f t="shared" si="5"/>
        <v>0</v>
      </c>
      <c r="W61">
        <f t="shared" si="5"/>
        <v>0</v>
      </c>
      <c r="X61">
        <f t="shared" si="5"/>
        <v>0</v>
      </c>
      <c r="Y61">
        <f t="shared" si="5"/>
        <v>0</v>
      </c>
      <c r="Z61">
        <f t="shared" si="5"/>
        <v>0</v>
      </c>
      <c r="AA61">
        <f t="shared" si="5"/>
        <v>0</v>
      </c>
      <c r="AB61">
        <f t="shared" si="5"/>
        <v>0</v>
      </c>
      <c r="AC61">
        <f t="shared" si="5"/>
        <v>0</v>
      </c>
      <c r="AD61">
        <f t="shared" si="5"/>
        <v>0</v>
      </c>
      <c r="AE61">
        <f t="shared" si="5"/>
        <v>0</v>
      </c>
      <c r="AF61">
        <f t="shared" si="5"/>
        <v>0</v>
      </c>
      <c r="AG61">
        <f t="shared" si="5"/>
        <v>0</v>
      </c>
      <c r="AH61">
        <f t="shared" si="5"/>
        <v>0</v>
      </c>
      <c r="AI61">
        <f t="shared" si="5"/>
        <v>0</v>
      </c>
      <c r="AJ61">
        <f t="shared" si="5"/>
        <v>0</v>
      </c>
      <c r="AK61">
        <f t="shared" si="5"/>
        <v>0</v>
      </c>
      <c r="AL61">
        <f t="shared" si="5"/>
        <v>0</v>
      </c>
      <c r="AM61">
        <f t="shared" si="5"/>
        <v>0</v>
      </c>
      <c r="AN61">
        <f t="shared" si="5"/>
        <v>0</v>
      </c>
      <c r="AO61">
        <f t="shared" si="5"/>
        <v>0</v>
      </c>
      <c r="AP61">
        <f t="shared" si="5"/>
        <v>0</v>
      </c>
      <c r="AQ61">
        <f t="shared" si="5"/>
        <v>0</v>
      </c>
      <c r="AR61">
        <f t="shared" si="5"/>
        <v>0</v>
      </c>
      <c r="AS61">
        <f t="shared" si="5"/>
        <v>0</v>
      </c>
      <c r="AT61">
        <f t="shared" si="5"/>
        <v>0</v>
      </c>
      <c r="AU61">
        <f t="shared" si="5"/>
        <v>0</v>
      </c>
      <c r="AV61">
        <f t="shared" si="5"/>
        <v>0</v>
      </c>
      <c r="AW61">
        <f t="shared" si="5"/>
        <v>0</v>
      </c>
    </row>
    <row r="62" spans="1:49" ht="23.1" customHeight="1" x14ac:dyDescent="0.3">
      <c r="A62" s="6" t="s">
        <v>2</v>
      </c>
      <c r="B62" s="14"/>
      <c r="C62" s="14"/>
      <c r="D62" s="9"/>
      <c r="E62" s="9"/>
      <c r="F62" s="9"/>
      <c r="G62" s="9"/>
      <c r="H62" s="9"/>
      <c r="I62" s="9"/>
      <c r="J62" s="9"/>
      <c r="K62" s="9"/>
      <c r="L62" s="7"/>
    </row>
    <row r="63" spans="1:49" ht="23.1" customHeight="1" x14ac:dyDescent="0.3">
      <c r="A63" s="6" t="s">
        <v>493</v>
      </c>
      <c r="B63" s="8" t="s">
        <v>130</v>
      </c>
      <c r="C63" s="14">
        <v>1</v>
      </c>
      <c r="D63" s="9"/>
      <c r="E63" s="9">
        <f>C63*D63</f>
        <v>0</v>
      </c>
      <c r="F63" s="9"/>
      <c r="G63" s="9">
        <f>C63*F63</f>
        <v>0</v>
      </c>
      <c r="H63" s="9"/>
      <c r="I63" s="9">
        <f>C63*H63</f>
        <v>0</v>
      </c>
      <c r="J63" s="9">
        <f t="shared" ref="J63:K66" si="6">D63+F63+H63</f>
        <v>0</v>
      </c>
      <c r="K63" s="9">
        <f t="shared" si="6"/>
        <v>0</v>
      </c>
      <c r="L63" s="7"/>
      <c r="P63">
        <v>1</v>
      </c>
      <c r="Q63">
        <f>C63*내역서!R118</f>
        <v>0</v>
      </c>
      <c r="R63">
        <f>C63*내역서!S118</f>
        <v>0</v>
      </c>
      <c r="S63">
        <f>C63*내역서!T118</f>
        <v>0</v>
      </c>
      <c r="T63">
        <f>C63*내역서!U118</f>
        <v>0</v>
      </c>
      <c r="U63">
        <f>C63*내역서!V118</f>
        <v>0</v>
      </c>
      <c r="V63">
        <f>C63*내역서!W118</f>
        <v>0</v>
      </c>
      <c r="W63">
        <f>C63*내역서!X118</f>
        <v>0</v>
      </c>
      <c r="X63">
        <f>C63*내역서!Y118</f>
        <v>0</v>
      </c>
      <c r="Y63">
        <f>C63*내역서!Z118</f>
        <v>0</v>
      </c>
      <c r="Z63">
        <f>C63*내역서!AA118</f>
        <v>0</v>
      </c>
      <c r="AA63">
        <f>C63*내역서!AB118</f>
        <v>0</v>
      </c>
      <c r="AB63">
        <f>C63*내역서!AC118</f>
        <v>0</v>
      </c>
      <c r="AC63">
        <f>C63*내역서!AD118</f>
        <v>0</v>
      </c>
      <c r="AD63">
        <f>C63*내역서!AE118</f>
        <v>0</v>
      </c>
      <c r="AE63">
        <f>C63*내역서!AF118</f>
        <v>0</v>
      </c>
      <c r="AF63">
        <f>C63*내역서!AG118</f>
        <v>0</v>
      </c>
      <c r="AG63">
        <f>C63*내역서!AH118</f>
        <v>0</v>
      </c>
      <c r="AH63">
        <f>C63*내역서!AI118</f>
        <v>0</v>
      </c>
      <c r="AI63">
        <f>C63*내역서!AJ118</f>
        <v>0</v>
      </c>
      <c r="AJ63">
        <f>C63*내역서!AK118</f>
        <v>0</v>
      </c>
      <c r="AK63">
        <f>C63*내역서!AL118</f>
        <v>0</v>
      </c>
      <c r="AL63">
        <f>C63*내역서!AM118</f>
        <v>0</v>
      </c>
      <c r="AM63">
        <f>C63*내역서!AN118</f>
        <v>0</v>
      </c>
      <c r="AN63">
        <f>C63*내역서!AO118</f>
        <v>0</v>
      </c>
      <c r="AO63">
        <f>C63*내역서!AP118</f>
        <v>0</v>
      </c>
      <c r="AP63">
        <f>C63*내역서!AQ118</f>
        <v>0</v>
      </c>
      <c r="AQ63">
        <f>C63*내역서!AR118</f>
        <v>0</v>
      </c>
      <c r="AR63">
        <f>C63*내역서!AS118</f>
        <v>0</v>
      </c>
      <c r="AS63">
        <f>C63*내역서!AT118</f>
        <v>0</v>
      </c>
      <c r="AT63">
        <f>C63*내역서!AU118</f>
        <v>0</v>
      </c>
      <c r="AU63">
        <f>C63*내역서!AV118</f>
        <v>0</v>
      </c>
    </row>
    <row r="64" spans="1:49" ht="23.1" customHeight="1" x14ac:dyDescent="0.3">
      <c r="A64" s="6" t="s">
        <v>494</v>
      </c>
      <c r="B64" s="8" t="s">
        <v>130</v>
      </c>
      <c r="C64" s="14">
        <v>1</v>
      </c>
      <c r="D64" s="9"/>
      <c r="E64" s="9">
        <f>C64*D64</f>
        <v>0</v>
      </c>
      <c r="F64" s="9"/>
      <c r="G64" s="9">
        <f>C64*F64</f>
        <v>0</v>
      </c>
      <c r="H64" s="9"/>
      <c r="I64" s="9">
        <f>C64*H64</f>
        <v>0</v>
      </c>
      <c r="J64" s="9">
        <f t="shared" si="6"/>
        <v>0</v>
      </c>
      <c r="K64" s="9">
        <f t="shared" si="6"/>
        <v>0</v>
      </c>
      <c r="L64" s="7"/>
      <c r="P64">
        <v>1</v>
      </c>
      <c r="Q64">
        <f>C64*내역서!R137</f>
        <v>0</v>
      </c>
      <c r="R64">
        <f>C64*내역서!S137</f>
        <v>0</v>
      </c>
      <c r="S64">
        <f>C64*내역서!T137</f>
        <v>0</v>
      </c>
      <c r="T64">
        <f>C64*내역서!U137</f>
        <v>0</v>
      </c>
      <c r="U64">
        <f>C64*내역서!V137</f>
        <v>0</v>
      </c>
      <c r="V64">
        <f>C64*내역서!W137</f>
        <v>0</v>
      </c>
      <c r="W64">
        <f>C64*내역서!X137</f>
        <v>0</v>
      </c>
      <c r="X64">
        <f>C64*내역서!Y137</f>
        <v>0</v>
      </c>
      <c r="Y64">
        <f>C64*내역서!Z137</f>
        <v>0</v>
      </c>
      <c r="Z64">
        <f>C64*내역서!AA137</f>
        <v>0</v>
      </c>
      <c r="AA64">
        <f>C64*내역서!AB137</f>
        <v>0</v>
      </c>
      <c r="AB64">
        <f>C64*내역서!AC137</f>
        <v>0</v>
      </c>
      <c r="AC64">
        <f>C64*내역서!AD137</f>
        <v>0</v>
      </c>
      <c r="AD64">
        <f>C64*내역서!AE137</f>
        <v>0</v>
      </c>
      <c r="AE64">
        <f>C64*내역서!AF137</f>
        <v>0</v>
      </c>
      <c r="AF64">
        <f>C64*내역서!AG137</f>
        <v>0</v>
      </c>
      <c r="AG64">
        <f>C64*내역서!AH137</f>
        <v>0</v>
      </c>
      <c r="AH64">
        <f>C64*내역서!AI137</f>
        <v>0</v>
      </c>
      <c r="AI64">
        <f>C64*내역서!AJ137</f>
        <v>0</v>
      </c>
      <c r="AJ64">
        <f>C64*내역서!AK137</f>
        <v>0</v>
      </c>
      <c r="AK64">
        <f>C64*내역서!AL137</f>
        <v>0</v>
      </c>
      <c r="AL64">
        <f>C64*내역서!AM137</f>
        <v>0</v>
      </c>
      <c r="AM64">
        <f>C64*내역서!AN137</f>
        <v>0</v>
      </c>
      <c r="AN64">
        <f>C64*내역서!AO137</f>
        <v>0</v>
      </c>
      <c r="AO64">
        <f>C64*내역서!AP137</f>
        <v>0</v>
      </c>
      <c r="AP64">
        <f>C64*내역서!AQ137</f>
        <v>0</v>
      </c>
      <c r="AQ64">
        <f>C64*내역서!AR137</f>
        <v>0</v>
      </c>
      <c r="AR64">
        <f>C64*내역서!AS137</f>
        <v>0</v>
      </c>
      <c r="AS64">
        <f>C64*내역서!AT137</f>
        <v>0</v>
      </c>
      <c r="AT64">
        <f>C64*내역서!AU137</f>
        <v>0</v>
      </c>
      <c r="AU64">
        <f>C64*내역서!AV137</f>
        <v>0</v>
      </c>
    </row>
    <row r="65" spans="1:49" ht="23.1" customHeight="1" x14ac:dyDescent="0.3">
      <c r="A65" s="6" t="s">
        <v>495</v>
      </c>
      <c r="B65" s="8" t="s">
        <v>130</v>
      </c>
      <c r="C65" s="14">
        <v>1</v>
      </c>
      <c r="D65" s="9"/>
      <c r="E65" s="9">
        <f>C65*D65</f>
        <v>0</v>
      </c>
      <c r="F65" s="9"/>
      <c r="G65" s="9">
        <f>C65*F65</f>
        <v>0</v>
      </c>
      <c r="H65" s="9"/>
      <c r="I65" s="9">
        <f>C65*H65</f>
        <v>0</v>
      </c>
      <c r="J65" s="9">
        <f t="shared" si="6"/>
        <v>0</v>
      </c>
      <c r="K65" s="9">
        <f t="shared" si="6"/>
        <v>0</v>
      </c>
      <c r="L65" s="6" t="s">
        <v>568</v>
      </c>
      <c r="Q65">
        <f>C65*내역서!R156</f>
        <v>0</v>
      </c>
      <c r="R65">
        <f>C65*내역서!S156</f>
        <v>0</v>
      </c>
      <c r="S65">
        <f>C65*내역서!T156</f>
        <v>0</v>
      </c>
      <c r="T65">
        <f>C65*내역서!U156</f>
        <v>0</v>
      </c>
      <c r="U65">
        <f>C65*내역서!V156</f>
        <v>0</v>
      </c>
      <c r="V65">
        <f>C65*내역서!W156</f>
        <v>0</v>
      </c>
      <c r="W65">
        <f>C65*내역서!X156</f>
        <v>0</v>
      </c>
      <c r="X65">
        <f>C65*내역서!Y156</f>
        <v>0</v>
      </c>
      <c r="Y65">
        <f>C65*내역서!Z156</f>
        <v>0</v>
      </c>
      <c r="Z65">
        <f>C65*내역서!AA156</f>
        <v>0</v>
      </c>
      <c r="AA65">
        <f>C65*내역서!AB156</f>
        <v>0</v>
      </c>
      <c r="AB65">
        <f>C65*내역서!AC156</f>
        <v>0</v>
      </c>
      <c r="AC65">
        <f>C65*내역서!AD156</f>
        <v>0</v>
      </c>
      <c r="AD65">
        <f>C65*내역서!AE156</f>
        <v>0</v>
      </c>
      <c r="AE65">
        <f>C65*내역서!AF156</f>
        <v>0</v>
      </c>
      <c r="AF65">
        <f>C65*내역서!AG156</f>
        <v>0</v>
      </c>
      <c r="AG65">
        <f>C65*내역서!AH156</f>
        <v>0</v>
      </c>
      <c r="AH65">
        <f>C65*내역서!AI156</f>
        <v>0</v>
      </c>
      <c r="AI65">
        <f>C65*내역서!AJ156</f>
        <v>0</v>
      </c>
      <c r="AJ65">
        <f>C65*내역서!AK156</f>
        <v>0</v>
      </c>
      <c r="AK65">
        <f>C65*내역서!AL156</f>
        <v>0</v>
      </c>
      <c r="AL65">
        <f>C65*내역서!AM156</f>
        <v>0</v>
      </c>
      <c r="AM65">
        <f>C65*내역서!AN156</f>
        <v>0</v>
      </c>
      <c r="AN65">
        <f>C65*내역서!AO156</f>
        <v>0</v>
      </c>
      <c r="AO65">
        <f>C65*내역서!AP156</f>
        <v>0</v>
      </c>
      <c r="AP65">
        <f>C65*내역서!AQ156</f>
        <v>0</v>
      </c>
      <c r="AQ65">
        <f>C65*내역서!AR156</f>
        <v>0</v>
      </c>
      <c r="AR65">
        <f>C65*내역서!AS156</f>
        <v>0</v>
      </c>
      <c r="AS65">
        <f>C65*내역서!AT156</f>
        <v>0</v>
      </c>
      <c r="AT65">
        <f>C65*내역서!AU156</f>
        <v>0</v>
      </c>
      <c r="AU65">
        <f>C65*내역서!AV156</f>
        <v>0</v>
      </c>
    </row>
    <row r="66" spans="1:49" ht="23.1" customHeight="1" x14ac:dyDescent="0.3">
      <c r="A66" s="6" t="s">
        <v>496</v>
      </c>
      <c r="B66" s="8" t="s">
        <v>130</v>
      </c>
      <c r="C66" s="14">
        <v>1</v>
      </c>
      <c r="D66" s="9"/>
      <c r="E66" s="9">
        <f>C66*D66</f>
        <v>0</v>
      </c>
      <c r="F66" s="9">
        <f>내역서!H175</f>
        <v>0</v>
      </c>
      <c r="G66" s="9">
        <f>C66*F66</f>
        <v>0</v>
      </c>
      <c r="H66" s="9"/>
      <c r="I66" s="9">
        <f>C66*H66</f>
        <v>0</v>
      </c>
      <c r="J66" s="9">
        <f t="shared" si="6"/>
        <v>0</v>
      </c>
      <c r="K66" s="9">
        <f t="shared" si="6"/>
        <v>0</v>
      </c>
      <c r="L66" s="6" t="s">
        <v>568</v>
      </c>
      <c r="Q66">
        <f>C66*내역서!R175</f>
        <v>0</v>
      </c>
      <c r="R66">
        <f>C66*내역서!S175</f>
        <v>0</v>
      </c>
      <c r="S66">
        <f>C66*내역서!T175</f>
        <v>0</v>
      </c>
      <c r="T66">
        <f>C66*내역서!U175</f>
        <v>0</v>
      </c>
      <c r="U66">
        <f>C66*내역서!V175</f>
        <v>0</v>
      </c>
      <c r="V66">
        <f>C66*내역서!W175</f>
        <v>0</v>
      </c>
      <c r="W66">
        <f>C66*내역서!X175</f>
        <v>0</v>
      </c>
      <c r="X66">
        <f>C66*내역서!Y175</f>
        <v>0</v>
      </c>
      <c r="Y66">
        <f>C66*내역서!Z175</f>
        <v>0</v>
      </c>
      <c r="Z66">
        <f>C66*내역서!AA175</f>
        <v>0</v>
      </c>
      <c r="AA66">
        <f>C66*내역서!AB175</f>
        <v>0</v>
      </c>
      <c r="AB66">
        <f>C66*내역서!AC175</f>
        <v>0</v>
      </c>
      <c r="AC66">
        <f>C66*내역서!AD175</f>
        <v>0</v>
      </c>
      <c r="AD66">
        <f>C66*내역서!AE175</f>
        <v>0</v>
      </c>
      <c r="AE66">
        <f>C66*내역서!AF175</f>
        <v>0</v>
      </c>
      <c r="AF66">
        <f>C66*내역서!AG175</f>
        <v>0</v>
      </c>
      <c r="AG66">
        <f>C66*내역서!AH175</f>
        <v>0</v>
      </c>
      <c r="AH66">
        <f>C66*내역서!AI175</f>
        <v>0</v>
      </c>
      <c r="AI66">
        <f>C66*내역서!AJ175</f>
        <v>0</v>
      </c>
      <c r="AJ66">
        <f>C66*내역서!AK175</f>
        <v>0</v>
      </c>
      <c r="AK66">
        <f>C66*내역서!AL175</f>
        <v>0</v>
      </c>
      <c r="AL66">
        <f>C66*내역서!AM175</f>
        <v>0</v>
      </c>
      <c r="AM66">
        <f>C66*내역서!AN175</f>
        <v>0</v>
      </c>
      <c r="AN66">
        <f>C66*내역서!AO175</f>
        <v>0</v>
      </c>
      <c r="AO66">
        <f>C66*내역서!AP175</f>
        <v>0</v>
      </c>
      <c r="AP66">
        <f>C66*내역서!AQ175</f>
        <v>0</v>
      </c>
      <c r="AQ66">
        <f>C66*내역서!AR175</f>
        <v>0</v>
      </c>
      <c r="AR66">
        <f>C66*내역서!AS175</f>
        <v>0</v>
      </c>
      <c r="AS66">
        <f>C66*내역서!AT175</f>
        <v>0</v>
      </c>
      <c r="AT66">
        <f>C66*내역서!AU175</f>
        <v>0</v>
      </c>
      <c r="AU66">
        <f>C66*내역서!AV175</f>
        <v>0</v>
      </c>
    </row>
    <row r="67" spans="1:49" ht="23.1" customHeight="1" x14ac:dyDescent="0.3">
      <c r="A67" s="7"/>
      <c r="B67" s="14"/>
      <c r="C67" s="14"/>
      <c r="D67" s="9"/>
      <c r="E67" s="9"/>
      <c r="F67" s="9"/>
      <c r="G67" s="9"/>
      <c r="H67" s="9"/>
      <c r="I67" s="9"/>
      <c r="J67" s="9"/>
      <c r="K67" s="9"/>
      <c r="L67" s="7"/>
    </row>
    <row r="68" spans="1:49" ht="23.1" customHeight="1" x14ac:dyDescent="0.3">
      <c r="A68" s="7"/>
      <c r="B68" s="14"/>
      <c r="C68" s="14"/>
      <c r="D68" s="9"/>
      <c r="E68" s="9"/>
      <c r="F68" s="9"/>
      <c r="G68" s="9"/>
      <c r="H68" s="9"/>
      <c r="I68" s="9"/>
      <c r="J68" s="9"/>
      <c r="K68" s="9"/>
      <c r="L68" s="7"/>
    </row>
    <row r="69" spans="1:49" ht="23.1" customHeight="1" x14ac:dyDescent="0.3">
      <c r="A69" s="7"/>
      <c r="B69" s="14"/>
      <c r="C69" s="14"/>
      <c r="D69" s="9"/>
      <c r="E69" s="9"/>
      <c r="F69" s="9"/>
      <c r="G69" s="9"/>
      <c r="H69" s="9"/>
      <c r="I69" s="9"/>
      <c r="J69" s="9"/>
      <c r="K69" s="9"/>
      <c r="L69" s="7"/>
    </row>
    <row r="70" spans="1:49" ht="23.1" customHeight="1" x14ac:dyDescent="0.3">
      <c r="A70" s="7"/>
      <c r="B70" s="14"/>
      <c r="C70" s="14"/>
      <c r="D70" s="9"/>
      <c r="E70" s="9"/>
      <c r="F70" s="9"/>
      <c r="G70" s="9"/>
      <c r="H70" s="9"/>
      <c r="I70" s="9"/>
      <c r="J70" s="9"/>
      <c r="K70" s="9"/>
      <c r="L70" s="7"/>
    </row>
    <row r="71" spans="1:49" ht="23.1" customHeight="1" x14ac:dyDescent="0.3">
      <c r="A71" s="7"/>
      <c r="B71" s="14"/>
      <c r="C71" s="14"/>
      <c r="D71" s="9"/>
      <c r="E71" s="9"/>
      <c r="F71" s="9"/>
      <c r="G71" s="9"/>
      <c r="H71" s="9"/>
      <c r="I71" s="9"/>
      <c r="J71" s="9"/>
      <c r="K71" s="9"/>
      <c r="L71" s="7"/>
    </row>
    <row r="72" spans="1:49" ht="23.1" customHeight="1" x14ac:dyDescent="0.3">
      <c r="A72" s="7"/>
      <c r="B72" s="14"/>
      <c r="C72" s="14"/>
      <c r="D72" s="9"/>
      <c r="E72" s="9"/>
      <c r="F72" s="9"/>
      <c r="G72" s="9"/>
      <c r="H72" s="9"/>
      <c r="I72" s="9"/>
      <c r="J72" s="9"/>
      <c r="K72" s="9"/>
      <c r="L72" s="7"/>
    </row>
    <row r="73" spans="1:49" ht="23.1" customHeight="1" x14ac:dyDescent="0.3">
      <c r="A73" s="7"/>
      <c r="B73" s="14"/>
      <c r="C73" s="14"/>
      <c r="D73" s="9"/>
      <c r="E73" s="9"/>
      <c r="F73" s="9"/>
      <c r="G73" s="9"/>
      <c r="H73" s="9"/>
      <c r="I73" s="9"/>
      <c r="J73" s="9"/>
      <c r="K73" s="9"/>
      <c r="L73" s="7"/>
    </row>
    <row r="74" spans="1:49" ht="23.1" customHeight="1" x14ac:dyDescent="0.3">
      <c r="A74" s="7"/>
      <c r="B74" s="14"/>
      <c r="C74" s="14"/>
      <c r="D74" s="9"/>
      <c r="E74" s="9"/>
      <c r="F74" s="9"/>
      <c r="G74" s="9"/>
      <c r="H74" s="9"/>
      <c r="I74" s="9"/>
      <c r="J74" s="9"/>
      <c r="K74" s="9"/>
      <c r="L74" s="7"/>
    </row>
    <row r="75" spans="1:49" ht="23.1" customHeight="1" x14ac:dyDescent="0.3">
      <c r="A75" s="7"/>
      <c r="B75" s="14"/>
      <c r="C75" s="14"/>
      <c r="D75" s="9"/>
      <c r="E75" s="9"/>
      <c r="F75" s="9"/>
      <c r="G75" s="9"/>
      <c r="H75" s="9"/>
      <c r="I75" s="9"/>
      <c r="J75" s="9"/>
      <c r="K75" s="9"/>
      <c r="L75" s="7"/>
    </row>
    <row r="76" spans="1:49" ht="23.1" customHeight="1" x14ac:dyDescent="0.3">
      <c r="A76" s="7"/>
      <c r="B76" s="14"/>
      <c r="C76" s="14"/>
      <c r="D76" s="9"/>
      <c r="E76" s="9"/>
      <c r="F76" s="9"/>
      <c r="G76" s="9"/>
      <c r="H76" s="9"/>
      <c r="I76" s="9"/>
      <c r="J76" s="9"/>
      <c r="K76" s="9"/>
      <c r="L76" s="7"/>
    </row>
    <row r="77" spans="1:49" ht="23.1" customHeight="1" x14ac:dyDescent="0.3">
      <c r="A77" s="7"/>
      <c r="B77" s="14"/>
      <c r="C77" s="14"/>
      <c r="D77" s="9"/>
      <c r="E77" s="9"/>
      <c r="F77" s="9"/>
      <c r="G77" s="9"/>
      <c r="H77" s="9"/>
      <c r="I77" s="9"/>
      <c r="J77" s="9"/>
      <c r="K77" s="9"/>
      <c r="L77" s="7"/>
    </row>
    <row r="78" spans="1:49" ht="23.1" customHeight="1" x14ac:dyDescent="0.3">
      <c r="A78" s="7"/>
      <c r="B78" s="14"/>
      <c r="C78" s="14"/>
      <c r="D78" s="9"/>
      <c r="E78" s="9"/>
      <c r="F78" s="9"/>
      <c r="G78" s="9"/>
      <c r="H78" s="9"/>
      <c r="I78" s="9"/>
      <c r="J78" s="9"/>
      <c r="K78" s="9"/>
      <c r="L78" s="7"/>
    </row>
    <row r="79" spans="1:49" ht="23.1" customHeight="1" x14ac:dyDescent="0.3">
      <c r="A79" s="7"/>
      <c r="B79" s="14"/>
      <c r="C79" s="14"/>
      <c r="D79" s="9"/>
      <c r="E79" s="9"/>
      <c r="F79" s="9"/>
      <c r="G79" s="9"/>
      <c r="H79" s="9"/>
      <c r="I79" s="9"/>
      <c r="J79" s="9"/>
      <c r="K79" s="9"/>
      <c r="L79" s="7"/>
    </row>
    <row r="80" spans="1:49" ht="23.1" customHeight="1" x14ac:dyDescent="0.3">
      <c r="A80" s="10" t="s">
        <v>131</v>
      </c>
      <c r="B80" s="12"/>
      <c r="C80" s="12"/>
      <c r="D80" s="13"/>
      <c r="E80" s="13">
        <f>SUMIF(P63:P66, "1", E63:E66)</f>
        <v>0</v>
      </c>
      <c r="F80" s="13"/>
      <c r="G80" s="13">
        <f>SUMIF(P63:P66, "1", G63:G66)</f>
        <v>0</v>
      </c>
      <c r="H80" s="13"/>
      <c r="I80" s="13">
        <f>SUMIF(P63:P66, "1", I63:I66)</f>
        <v>0</v>
      </c>
      <c r="J80" s="13"/>
      <c r="K80" s="13">
        <f>E80+G80+I80</f>
        <v>0</v>
      </c>
      <c r="L80" s="11"/>
      <c r="Q80">
        <f t="shared" ref="Q80:AW80" si="7">SUM(Q63:Q66)</f>
        <v>0</v>
      </c>
      <c r="R80">
        <f t="shared" si="7"/>
        <v>0</v>
      </c>
      <c r="S80">
        <f t="shared" si="7"/>
        <v>0</v>
      </c>
      <c r="T80">
        <f t="shared" si="7"/>
        <v>0</v>
      </c>
      <c r="U80">
        <f t="shared" si="7"/>
        <v>0</v>
      </c>
      <c r="V80">
        <f t="shared" si="7"/>
        <v>0</v>
      </c>
      <c r="W80">
        <f t="shared" si="7"/>
        <v>0</v>
      </c>
      <c r="X80">
        <f t="shared" si="7"/>
        <v>0</v>
      </c>
      <c r="Y80">
        <f t="shared" si="7"/>
        <v>0</v>
      </c>
      <c r="Z80">
        <f t="shared" si="7"/>
        <v>0</v>
      </c>
      <c r="AA80">
        <f t="shared" si="7"/>
        <v>0</v>
      </c>
      <c r="AB80">
        <f t="shared" si="7"/>
        <v>0</v>
      </c>
      <c r="AC80">
        <f t="shared" si="7"/>
        <v>0</v>
      </c>
      <c r="AD80">
        <f t="shared" si="7"/>
        <v>0</v>
      </c>
      <c r="AE80">
        <f t="shared" si="7"/>
        <v>0</v>
      </c>
      <c r="AF80">
        <f t="shared" si="7"/>
        <v>0</v>
      </c>
      <c r="AG80">
        <f t="shared" si="7"/>
        <v>0</v>
      </c>
      <c r="AH80">
        <f t="shared" si="7"/>
        <v>0</v>
      </c>
      <c r="AI80">
        <f t="shared" si="7"/>
        <v>0</v>
      </c>
      <c r="AJ80">
        <f t="shared" si="7"/>
        <v>0</v>
      </c>
      <c r="AK80">
        <f t="shared" si="7"/>
        <v>0</v>
      </c>
      <c r="AL80">
        <f t="shared" si="7"/>
        <v>0</v>
      </c>
      <c r="AM80">
        <f t="shared" si="7"/>
        <v>0</v>
      </c>
      <c r="AN80">
        <f t="shared" si="7"/>
        <v>0</v>
      </c>
      <c r="AO80">
        <f t="shared" si="7"/>
        <v>0</v>
      </c>
      <c r="AP80">
        <f t="shared" si="7"/>
        <v>0</v>
      </c>
      <c r="AQ80">
        <f t="shared" si="7"/>
        <v>0</v>
      </c>
      <c r="AR80">
        <f t="shared" si="7"/>
        <v>0</v>
      </c>
      <c r="AS80">
        <f t="shared" si="7"/>
        <v>0</v>
      </c>
      <c r="AT80">
        <f t="shared" si="7"/>
        <v>0</v>
      </c>
      <c r="AU80">
        <f t="shared" si="7"/>
        <v>0</v>
      </c>
      <c r="AV80">
        <f t="shared" si="7"/>
        <v>0</v>
      </c>
      <c r="AW80">
        <f t="shared" si="7"/>
        <v>0</v>
      </c>
    </row>
    <row r="81" spans="1:47" ht="23.1" customHeight="1" x14ac:dyDescent="0.3">
      <c r="A81" s="6" t="s">
        <v>3</v>
      </c>
      <c r="B81" s="14"/>
      <c r="C81" s="14"/>
      <c r="D81" s="9"/>
      <c r="E81" s="9"/>
      <c r="F81" s="9"/>
      <c r="G81" s="9"/>
      <c r="H81" s="9"/>
      <c r="I81" s="9"/>
      <c r="J81" s="9"/>
      <c r="K81" s="9"/>
      <c r="L81" s="7"/>
    </row>
    <row r="82" spans="1:47" ht="23.1" customHeight="1" x14ac:dyDescent="0.3">
      <c r="A82" s="6" t="s">
        <v>497</v>
      </c>
      <c r="B82" s="8" t="s">
        <v>130</v>
      </c>
      <c r="C82" s="14">
        <v>1</v>
      </c>
      <c r="D82" s="9"/>
      <c r="E82" s="9">
        <f>C82*D82</f>
        <v>0</v>
      </c>
      <c r="F82" s="9"/>
      <c r="G82" s="9">
        <f>C82*F82</f>
        <v>0</v>
      </c>
      <c r="H82" s="9"/>
      <c r="I82" s="9">
        <f>C82*H82</f>
        <v>0</v>
      </c>
      <c r="J82" s="9">
        <f t="shared" ref="J82:K85" si="8">D82+F82+H82</f>
        <v>0</v>
      </c>
      <c r="K82" s="9">
        <f t="shared" si="8"/>
        <v>0</v>
      </c>
      <c r="L82" s="7"/>
      <c r="P82">
        <v>1</v>
      </c>
      <c r="Q82">
        <f>C82*내역서!R194</f>
        <v>0</v>
      </c>
      <c r="R82">
        <f>C82*내역서!S194</f>
        <v>0</v>
      </c>
      <c r="S82">
        <f>C82*내역서!T194</f>
        <v>0</v>
      </c>
      <c r="T82">
        <f>C82*내역서!U194</f>
        <v>0</v>
      </c>
      <c r="U82">
        <f>C82*내역서!V194</f>
        <v>0</v>
      </c>
      <c r="V82">
        <f>C82*내역서!W194</f>
        <v>0</v>
      </c>
      <c r="W82">
        <f>C82*내역서!X194</f>
        <v>0</v>
      </c>
      <c r="X82">
        <f>C82*내역서!Y194</f>
        <v>0</v>
      </c>
      <c r="Y82">
        <f>C82*내역서!Z194</f>
        <v>0</v>
      </c>
      <c r="Z82">
        <f>C82*내역서!AA194</f>
        <v>0</v>
      </c>
      <c r="AA82">
        <f>C82*내역서!AB194</f>
        <v>0</v>
      </c>
      <c r="AB82">
        <f>C82*내역서!AC194</f>
        <v>0</v>
      </c>
      <c r="AC82">
        <f>C82*내역서!AD194</f>
        <v>0</v>
      </c>
      <c r="AD82">
        <f>C82*내역서!AE194</f>
        <v>0</v>
      </c>
      <c r="AE82">
        <f>C82*내역서!AF194</f>
        <v>0</v>
      </c>
      <c r="AF82">
        <f>C82*내역서!AG194</f>
        <v>0</v>
      </c>
      <c r="AG82">
        <f>C82*내역서!AH194</f>
        <v>0</v>
      </c>
      <c r="AH82">
        <f>C82*내역서!AI194</f>
        <v>0</v>
      </c>
      <c r="AI82">
        <f>C82*내역서!AJ194</f>
        <v>0</v>
      </c>
      <c r="AJ82">
        <f>C82*내역서!AK194</f>
        <v>0</v>
      </c>
      <c r="AK82">
        <f>C82*내역서!AL194</f>
        <v>0</v>
      </c>
      <c r="AL82">
        <f>C82*내역서!AM194</f>
        <v>0</v>
      </c>
      <c r="AM82">
        <f>C82*내역서!AN194</f>
        <v>0</v>
      </c>
      <c r="AN82">
        <f>C82*내역서!AO194</f>
        <v>0</v>
      </c>
      <c r="AO82">
        <f>C82*내역서!AP194</f>
        <v>0</v>
      </c>
      <c r="AP82">
        <f>C82*내역서!AQ194</f>
        <v>0</v>
      </c>
      <c r="AQ82">
        <f>C82*내역서!AR194</f>
        <v>0</v>
      </c>
      <c r="AR82">
        <f>C82*내역서!AS194</f>
        <v>0</v>
      </c>
      <c r="AS82">
        <f>C82*내역서!AT194</f>
        <v>0</v>
      </c>
      <c r="AT82">
        <f>C82*내역서!AU194</f>
        <v>0</v>
      </c>
      <c r="AU82">
        <f>C82*내역서!AV194</f>
        <v>0</v>
      </c>
    </row>
    <row r="83" spans="1:47" ht="23.1" customHeight="1" x14ac:dyDescent="0.3">
      <c r="A83" s="6" t="s">
        <v>498</v>
      </c>
      <c r="B83" s="8" t="s">
        <v>130</v>
      </c>
      <c r="C83" s="14">
        <v>1</v>
      </c>
      <c r="D83" s="9"/>
      <c r="E83" s="9">
        <f>C83*D83</f>
        <v>0</v>
      </c>
      <c r="F83" s="9"/>
      <c r="G83" s="9">
        <f>C83*F83</f>
        <v>0</v>
      </c>
      <c r="H83" s="9"/>
      <c r="I83" s="9">
        <f>C83*H83</f>
        <v>0</v>
      </c>
      <c r="J83" s="9">
        <f t="shared" si="8"/>
        <v>0</v>
      </c>
      <c r="K83" s="9">
        <f t="shared" si="8"/>
        <v>0</v>
      </c>
      <c r="L83" s="7"/>
      <c r="P83">
        <v>1</v>
      </c>
      <c r="Q83">
        <f>C83*내역서!R213</f>
        <v>0</v>
      </c>
      <c r="R83">
        <f>C83*내역서!S213</f>
        <v>0</v>
      </c>
      <c r="S83">
        <f>C83*내역서!T213</f>
        <v>0</v>
      </c>
      <c r="T83">
        <f>C83*내역서!U213</f>
        <v>0</v>
      </c>
      <c r="U83">
        <f>C83*내역서!V213</f>
        <v>0</v>
      </c>
      <c r="V83">
        <f>C83*내역서!W213</f>
        <v>0</v>
      </c>
      <c r="W83">
        <f>C83*내역서!X213</f>
        <v>0</v>
      </c>
      <c r="X83">
        <f>C83*내역서!Y213</f>
        <v>0</v>
      </c>
      <c r="Y83">
        <f>C83*내역서!Z213</f>
        <v>0</v>
      </c>
      <c r="Z83">
        <f>C83*내역서!AA213</f>
        <v>0</v>
      </c>
      <c r="AA83">
        <f>C83*내역서!AB213</f>
        <v>0</v>
      </c>
      <c r="AB83">
        <f>C83*내역서!AC213</f>
        <v>0</v>
      </c>
      <c r="AC83">
        <f>C83*내역서!AD213</f>
        <v>0</v>
      </c>
      <c r="AD83">
        <f>C83*내역서!AE213</f>
        <v>0</v>
      </c>
      <c r="AE83">
        <f>C83*내역서!AF213</f>
        <v>0</v>
      </c>
      <c r="AF83">
        <f>C83*내역서!AG213</f>
        <v>0</v>
      </c>
      <c r="AG83">
        <f>C83*내역서!AH213</f>
        <v>0</v>
      </c>
      <c r="AH83">
        <f>C83*내역서!AI213</f>
        <v>0</v>
      </c>
      <c r="AI83">
        <f>C83*내역서!AJ213</f>
        <v>0</v>
      </c>
      <c r="AJ83">
        <f>C83*내역서!AK213</f>
        <v>0</v>
      </c>
      <c r="AK83">
        <f>C83*내역서!AL213</f>
        <v>0</v>
      </c>
      <c r="AL83">
        <f>C83*내역서!AM213</f>
        <v>0</v>
      </c>
      <c r="AM83">
        <f>C83*내역서!AN213</f>
        <v>0</v>
      </c>
      <c r="AN83">
        <f>C83*내역서!AO213</f>
        <v>0</v>
      </c>
      <c r="AO83">
        <f>C83*내역서!AP213</f>
        <v>0</v>
      </c>
      <c r="AP83">
        <f>C83*내역서!AQ213</f>
        <v>0</v>
      </c>
      <c r="AQ83">
        <f>C83*내역서!AR213</f>
        <v>0</v>
      </c>
      <c r="AR83">
        <f>C83*내역서!AS213</f>
        <v>0</v>
      </c>
      <c r="AS83">
        <f>C83*내역서!AT213</f>
        <v>0</v>
      </c>
      <c r="AT83">
        <f>C83*내역서!AU213</f>
        <v>0</v>
      </c>
      <c r="AU83">
        <f>C83*내역서!AV213</f>
        <v>0</v>
      </c>
    </row>
    <row r="84" spans="1:47" ht="23.1" customHeight="1" x14ac:dyDescent="0.3">
      <c r="A84" s="6" t="s">
        <v>499</v>
      </c>
      <c r="B84" s="8" t="s">
        <v>130</v>
      </c>
      <c r="C84" s="14">
        <v>1</v>
      </c>
      <c r="D84" s="9"/>
      <c r="E84" s="9">
        <f>C84*D84</f>
        <v>0</v>
      </c>
      <c r="F84" s="9"/>
      <c r="G84" s="9">
        <f>C84*F84</f>
        <v>0</v>
      </c>
      <c r="H84" s="9"/>
      <c r="I84" s="9">
        <f>C84*H84</f>
        <v>0</v>
      </c>
      <c r="J84" s="9">
        <f t="shared" si="8"/>
        <v>0</v>
      </c>
      <c r="K84" s="9">
        <f t="shared" si="8"/>
        <v>0</v>
      </c>
      <c r="L84" s="6" t="s">
        <v>568</v>
      </c>
      <c r="Q84">
        <f>C84*내역서!R232</f>
        <v>0</v>
      </c>
      <c r="R84">
        <f>C84*내역서!S232</f>
        <v>0</v>
      </c>
      <c r="S84">
        <f>C84*내역서!T232</f>
        <v>0</v>
      </c>
      <c r="T84">
        <f>C84*내역서!U232</f>
        <v>0</v>
      </c>
      <c r="U84">
        <f>C84*내역서!V232</f>
        <v>0</v>
      </c>
      <c r="V84">
        <f>C84*내역서!W232</f>
        <v>0</v>
      </c>
      <c r="W84">
        <f>C84*내역서!X232</f>
        <v>0</v>
      </c>
      <c r="X84">
        <f>C84*내역서!Y232</f>
        <v>0</v>
      </c>
      <c r="Y84">
        <f>C84*내역서!Z232</f>
        <v>0</v>
      </c>
      <c r="Z84">
        <f>C84*내역서!AA232</f>
        <v>0</v>
      </c>
      <c r="AA84">
        <f>C84*내역서!AB232</f>
        <v>0</v>
      </c>
      <c r="AB84">
        <f>C84*내역서!AC232</f>
        <v>0</v>
      </c>
      <c r="AC84">
        <f>C84*내역서!AD232</f>
        <v>0</v>
      </c>
      <c r="AD84">
        <f>C84*내역서!AE232</f>
        <v>0</v>
      </c>
      <c r="AE84">
        <f>C84*내역서!AF232</f>
        <v>0</v>
      </c>
      <c r="AF84">
        <f>C84*내역서!AG232</f>
        <v>0</v>
      </c>
      <c r="AG84">
        <f>C84*내역서!AH232</f>
        <v>0</v>
      </c>
      <c r="AH84">
        <f>C84*내역서!AI232</f>
        <v>0</v>
      </c>
      <c r="AI84">
        <f>C84*내역서!AJ232</f>
        <v>0</v>
      </c>
      <c r="AJ84">
        <f>C84*내역서!AK232</f>
        <v>0</v>
      </c>
      <c r="AK84">
        <f>C84*내역서!AL232</f>
        <v>0</v>
      </c>
      <c r="AL84">
        <f>C84*내역서!AM232</f>
        <v>0</v>
      </c>
      <c r="AM84">
        <f>C84*내역서!AN232</f>
        <v>0</v>
      </c>
      <c r="AN84">
        <f>C84*내역서!AO232</f>
        <v>0</v>
      </c>
      <c r="AO84">
        <f>C84*내역서!AP232</f>
        <v>0</v>
      </c>
      <c r="AP84">
        <f>C84*내역서!AQ232</f>
        <v>0</v>
      </c>
      <c r="AQ84">
        <f>C84*내역서!AR232</f>
        <v>0</v>
      </c>
      <c r="AR84">
        <f>C84*내역서!AS232</f>
        <v>0</v>
      </c>
      <c r="AS84">
        <f>C84*내역서!AT232</f>
        <v>0</v>
      </c>
      <c r="AT84">
        <f>C84*내역서!AU232</f>
        <v>0</v>
      </c>
      <c r="AU84">
        <f>C84*내역서!AV232</f>
        <v>0</v>
      </c>
    </row>
    <row r="85" spans="1:47" ht="23.1" customHeight="1" x14ac:dyDescent="0.3">
      <c r="A85" s="6" t="s">
        <v>500</v>
      </c>
      <c r="B85" s="8" t="s">
        <v>130</v>
      </c>
      <c r="C85" s="14">
        <v>1</v>
      </c>
      <c r="D85" s="9"/>
      <c r="E85" s="9">
        <f>C85*D85</f>
        <v>0</v>
      </c>
      <c r="F85" s="9">
        <f>내역서!H251</f>
        <v>0</v>
      </c>
      <c r="G85" s="9">
        <f>C85*F85</f>
        <v>0</v>
      </c>
      <c r="H85" s="9"/>
      <c r="I85" s="9">
        <f>C85*H85</f>
        <v>0</v>
      </c>
      <c r="J85" s="9">
        <f t="shared" si="8"/>
        <v>0</v>
      </c>
      <c r="K85" s="9">
        <f t="shared" si="8"/>
        <v>0</v>
      </c>
      <c r="L85" s="6" t="s">
        <v>568</v>
      </c>
      <c r="Q85">
        <f>C85*내역서!R251</f>
        <v>0</v>
      </c>
      <c r="R85">
        <f>C85*내역서!S251</f>
        <v>0</v>
      </c>
      <c r="S85">
        <f>C85*내역서!T251</f>
        <v>0</v>
      </c>
      <c r="T85">
        <f>C85*내역서!U251</f>
        <v>0</v>
      </c>
      <c r="U85">
        <f>C85*내역서!V251</f>
        <v>0</v>
      </c>
      <c r="V85">
        <f>C85*내역서!W251</f>
        <v>0</v>
      </c>
      <c r="W85">
        <f>C85*내역서!X251</f>
        <v>0</v>
      </c>
      <c r="X85">
        <f>C85*내역서!Y251</f>
        <v>0</v>
      </c>
      <c r="Y85">
        <f>C85*내역서!Z251</f>
        <v>0</v>
      </c>
      <c r="Z85">
        <f>C85*내역서!AA251</f>
        <v>0</v>
      </c>
      <c r="AA85">
        <f>C85*내역서!AB251</f>
        <v>0</v>
      </c>
      <c r="AB85">
        <f>C85*내역서!AC251</f>
        <v>0</v>
      </c>
      <c r="AC85">
        <f>C85*내역서!AD251</f>
        <v>0</v>
      </c>
      <c r="AD85">
        <f>C85*내역서!AE251</f>
        <v>0</v>
      </c>
      <c r="AE85">
        <f>C85*내역서!AF251</f>
        <v>0</v>
      </c>
      <c r="AF85">
        <f>C85*내역서!AG251</f>
        <v>0</v>
      </c>
      <c r="AG85">
        <f>C85*내역서!AH251</f>
        <v>0</v>
      </c>
      <c r="AH85">
        <f>C85*내역서!AI251</f>
        <v>0</v>
      </c>
      <c r="AI85">
        <f>C85*내역서!AJ251</f>
        <v>0</v>
      </c>
      <c r="AJ85">
        <f>C85*내역서!AK251</f>
        <v>0</v>
      </c>
      <c r="AK85">
        <f>C85*내역서!AL251</f>
        <v>0</v>
      </c>
      <c r="AL85">
        <f>C85*내역서!AM251</f>
        <v>0</v>
      </c>
      <c r="AM85">
        <f>C85*내역서!AN251</f>
        <v>0</v>
      </c>
      <c r="AN85">
        <f>C85*내역서!AO251</f>
        <v>0</v>
      </c>
      <c r="AO85">
        <f>C85*내역서!AP251</f>
        <v>0</v>
      </c>
      <c r="AP85">
        <f>C85*내역서!AQ251</f>
        <v>0</v>
      </c>
      <c r="AQ85">
        <f>C85*내역서!AR251</f>
        <v>0</v>
      </c>
      <c r="AR85">
        <f>C85*내역서!AS251</f>
        <v>0</v>
      </c>
      <c r="AS85">
        <f>C85*내역서!AT251</f>
        <v>0</v>
      </c>
      <c r="AT85">
        <f>C85*내역서!AU251</f>
        <v>0</v>
      </c>
      <c r="AU85">
        <f>C85*내역서!AV251</f>
        <v>0</v>
      </c>
    </row>
    <row r="86" spans="1:47" ht="23.1" customHeight="1" x14ac:dyDescent="0.3">
      <c r="A86" s="7"/>
      <c r="B86" s="14"/>
      <c r="C86" s="14"/>
      <c r="D86" s="9"/>
      <c r="E86" s="9"/>
      <c r="F86" s="9"/>
      <c r="G86" s="9"/>
      <c r="H86" s="9"/>
      <c r="I86" s="9"/>
      <c r="J86" s="9"/>
      <c r="K86" s="9"/>
      <c r="L86" s="7"/>
    </row>
    <row r="87" spans="1:47" ht="23.1" customHeight="1" x14ac:dyDescent="0.3">
      <c r="A87" s="7"/>
      <c r="B87" s="14"/>
      <c r="C87" s="14"/>
      <c r="D87" s="9"/>
      <c r="E87" s="9"/>
      <c r="F87" s="9"/>
      <c r="G87" s="9"/>
      <c r="H87" s="9"/>
      <c r="I87" s="9"/>
      <c r="J87" s="9"/>
      <c r="K87" s="9"/>
      <c r="L87" s="7"/>
    </row>
    <row r="88" spans="1:47" ht="23.1" customHeight="1" x14ac:dyDescent="0.3">
      <c r="A88" s="7"/>
      <c r="B88" s="14"/>
      <c r="C88" s="14"/>
      <c r="D88" s="9"/>
      <c r="E88" s="9"/>
      <c r="F88" s="9"/>
      <c r="G88" s="9"/>
      <c r="H88" s="9"/>
      <c r="I88" s="9"/>
      <c r="J88" s="9"/>
      <c r="K88" s="9"/>
      <c r="L88" s="7"/>
    </row>
    <row r="89" spans="1:47" ht="23.1" customHeight="1" x14ac:dyDescent="0.3">
      <c r="A89" s="7"/>
      <c r="B89" s="14"/>
      <c r="C89" s="14"/>
      <c r="D89" s="9"/>
      <c r="E89" s="9"/>
      <c r="F89" s="9"/>
      <c r="G89" s="9"/>
      <c r="H89" s="9"/>
      <c r="I89" s="9"/>
      <c r="J89" s="9"/>
      <c r="K89" s="9"/>
      <c r="L89" s="7"/>
    </row>
    <row r="90" spans="1:47" ht="23.1" customHeight="1" x14ac:dyDescent="0.3">
      <c r="A90" s="7"/>
      <c r="B90" s="14"/>
      <c r="C90" s="14"/>
      <c r="D90" s="9"/>
      <c r="E90" s="9"/>
      <c r="F90" s="9"/>
      <c r="G90" s="9"/>
      <c r="H90" s="9"/>
      <c r="I90" s="9"/>
      <c r="J90" s="9"/>
      <c r="K90" s="9"/>
      <c r="L90" s="7"/>
    </row>
    <row r="91" spans="1:47" ht="23.1" customHeight="1" x14ac:dyDescent="0.3">
      <c r="A91" s="7"/>
      <c r="B91" s="14"/>
      <c r="C91" s="14"/>
      <c r="D91" s="9"/>
      <c r="E91" s="9"/>
      <c r="F91" s="9"/>
      <c r="G91" s="9"/>
      <c r="H91" s="9"/>
      <c r="I91" s="9"/>
      <c r="J91" s="9"/>
      <c r="K91" s="9"/>
      <c r="L91" s="7"/>
    </row>
    <row r="92" spans="1:47" ht="23.1" customHeight="1" x14ac:dyDescent="0.3">
      <c r="A92" s="7"/>
      <c r="B92" s="14"/>
      <c r="C92" s="14"/>
      <c r="D92" s="9"/>
      <c r="E92" s="9"/>
      <c r="F92" s="9"/>
      <c r="G92" s="9"/>
      <c r="H92" s="9"/>
      <c r="I92" s="9"/>
      <c r="J92" s="9"/>
      <c r="K92" s="9"/>
      <c r="L92" s="7"/>
    </row>
    <row r="93" spans="1:47" ht="23.1" customHeight="1" x14ac:dyDescent="0.3">
      <c r="A93" s="7"/>
      <c r="B93" s="14"/>
      <c r="C93" s="14"/>
      <c r="D93" s="9"/>
      <c r="E93" s="9"/>
      <c r="F93" s="9"/>
      <c r="G93" s="9"/>
      <c r="H93" s="9"/>
      <c r="I93" s="9"/>
      <c r="J93" s="9"/>
      <c r="K93" s="9"/>
      <c r="L93" s="7"/>
    </row>
    <row r="94" spans="1:47" ht="23.1" customHeight="1" x14ac:dyDescent="0.3">
      <c r="A94" s="7"/>
      <c r="B94" s="14"/>
      <c r="C94" s="14"/>
      <c r="D94" s="9"/>
      <c r="E94" s="9"/>
      <c r="F94" s="9"/>
      <c r="G94" s="9"/>
      <c r="H94" s="9"/>
      <c r="I94" s="9"/>
      <c r="J94" s="9"/>
      <c r="K94" s="9"/>
      <c r="L94" s="7"/>
    </row>
    <row r="95" spans="1:47" ht="23.1" customHeight="1" x14ac:dyDescent="0.3">
      <c r="A95" s="7"/>
      <c r="B95" s="14"/>
      <c r="C95" s="14"/>
      <c r="D95" s="9"/>
      <c r="E95" s="9"/>
      <c r="F95" s="9"/>
      <c r="G95" s="9"/>
      <c r="H95" s="9"/>
      <c r="I95" s="9"/>
      <c r="J95" s="9"/>
      <c r="K95" s="9"/>
      <c r="L95" s="7"/>
    </row>
    <row r="96" spans="1:47" ht="23.1" customHeight="1" x14ac:dyDescent="0.3">
      <c r="A96" s="7"/>
      <c r="B96" s="14"/>
      <c r="C96" s="14"/>
      <c r="D96" s="9"/>
      <c r="E96" s="9"/>
      <c r="F96" s="9"/>
      <c r="G96" s="9"/>
      <c r="H96" s="9"/>
      <c r="I96" s="9"/>
      <c r="J96" s="9"/>
      <c r="K96" s="9"/>
      <c r="L96" s="7"/>
    </row>
    <row r="97" spans="1:49" ht="23.1" customHeight="1" x14ac:dyDescent="0.3">
      <c r="A97" s="7"/>
      <c r="B97" s="14"/>
      <c r="C97" s="14"/>
      <c r="D97" s="9"/>
      <c r="E97" s="9"/>
      <c r="F97" s="9"/>
      <c r="G97" s="9"/>
      <c r="H97" s="9"/>
      <c r="I97" s="9"/>
      <c r="J97" s="9"/>
      <c r="K97" s="9"/>
      <c r="L97" s="7"/>
    </row>
    <row r="98" spans="1:49" ht="23.1" customHeight="1" x14ac:dyDescent="0.3">
      <c r="A98" s="7"/>
      <c r="B98" s="14"/>
      <c r="C98" s="14"/>
      <c r="D98" s="9"/>
      <c r="E98" s="9"/>
      <c r="F98" s="9"/>
      <c r="G98" s="9"/>
      <c r="H98" s="9"/>
      <c r="I98" s="9"/>
      <c r="J98" s="9"/>
      <c r="K98" s="9"/>
      <c r="L98" s="7"/>
    </row>
    <row r="99" spans="1:49" ht="23.1" customHeight="1" x14ac:dyDescent="0.3">
      <c r="A99" s="10" t="s">
        <v>131</v>
      </c>
      <c r="B99" s="12"/>
      <c r="C99" s="12"/>
      <c r="D99" s="13"/>
      <c r="E99" s="13">
        <f>SUMIF(P82:P85, "1", E82:E85)</f>
        <v>0</v>
      </c>
      <c r="F99" s="13"/>
      <c r="G99" s="13">
        <f>SUMIF(P82:P85, "1", G82:G85)</f>
        <v>0</v>
      </c>
      <c r="H99" s="13"/>
      <c r="I99" s="13">
        <f>SUMIF(P82:P85, "1", I82:I85)</f>
        <v>0</v>
      </c>
      <c r="J99" s="13"/>
      <c r="K99" s="13">
        <f>E99+G99+I99</f>
        <v>0</v>
      </c>
      <c r="L99" s="11"/>
      <c r="Q99">
        <f t="shared" ref="Q99:AW99" si="9">SUM(Q82:Q85)</f>
        <v>0</v>
      </c>
      <c r="R99">
        <f t="shared" si="9"/>
        <v>0</v>
      </c>
      <c r="S99">
        <f t="shared" si="9"/>
        <v>0</v>
      </c>
      <c r="T99">
        <f t="shared" si="9"/>
        <v>0</v>
      </c>
      <c r="U99">
        <f t="shared" si="9"/>
        <v>0</v>
      </c>
      <c r="V99">
        <f t="shared" si="9"/>
        <v>0</v>
      </c>
      <c r="W99">
        <f t="shared" si="9"/>
        <v>0</v>
      </c>
      <c r="X99">
        <f t="shared" si="9"/>
        <v>0</v>
      </c>
      <c r="Y99">
        <f t="shared" si="9"/>
        <v>0</v>
      </c>
      <c r="Z99">
        <f t="shared" si="9"/>
        <v>0</v>
      </c>
      <c r="AA99">
        <f t="shared" si="9"/>
        <v>0</v>
      </c>
      <c r="AB99">
        <f t="shared" si="9"/>
        <v>0</v>
      </c>
      <c r="AC99">
        <f t="shared" si="9"/>
        <v>0</v>
      </c>
      <c r="AD99">
        <f t="shared" si="9"/>
        <v>0</v>
      </c>
      <c r="AE99">
        <f t="shared" si="9"/>
        <v>0</v>
      </c>
      <c r="AF99">
        <f t="shared" si="9"/>
        <v>0</v>
      </c>
      <c r="AG99">
        <f t="shared" si="9"/>
        <v>0</v>
      </c>
      <c r="AH99">
        <f t="shared" si="9"/>
        <v>0</v>
      </c>
      <c r="AI99">
        <f t="shared" si="9"/>
        <v>0</v>
      </c>
      <c r="AJ99">
        <f t="shared" si="9"/>
        <v>0</v>
      </c>
      <c r="AK99">
        <f t="shared" si="9"/>
        <v>0</v>
      </c>
      <c r="AL99">
        <f t="shared" si="9"/>
        <v>0</v>
      </c>
      <c r="AM99">
        <f t="shared" si="9"/>
        <v>0</v>
      </c>
      <c r="AN99">
        <f t="shared" si="9"/>
        <v>0</v>
      </c>
      <c r="AO99">
        <f t="shared" si="9"/>
        <v>0</v>
      </c>
      <c r="AP99">
        <f t="shared" si="9"/>
        <v>0</v>
      </c>
      <c r="AQ99">
        <f t="shared" si="9"/>
        <v>0</v>
      </c>
      <c r="AR99">
        <f t="shared" si="9"/>
        <v>0</v>
      </c>
      <c r="AS99">
        <f t="shared" si="9"/>
        <v>0</v>
      </c>
      <c r="AT99">
        <f t="shared" si="9"/>
        <v>0</v>
      </c>
      <c r="AU99">
        <f t="shared" si="9"/>
        <v>0</v>
      </c>
      <c r="AV99">
        <f t="shared" si="9"/>
        <v>0</v>
      </c>
      <c r="AW99">
        <f t="shared" si="9"/>
        <v>0</v>
      </c>
    </row>
    <row r="100" spans="1:49" ht="23.1" customHeight="1" x14ac:dyDescent="0.3">
      <c r="A100" s="6" t="s">
        <v>4</v>
      </c>
      <c r="B100" s="14"/>
      <c r="C100" s="14"/>
      <c r="D100" s="9"/>
      <c r="E100" s="9"/>
      <c r="F100" s="9"/>
      <c r="G100" s="9"/>
      <c r="H100" s="9"/>
      <c r="I100" s="9"/>
      <c r="J100" s="9"/>
      <c r="K100" s="9"/>
      <c r="L100" s="7"/>
    </row>
    <row r="101" spans="1:49" ht="23.1" customHeight="1" x14ac:dyDescent="0.3">
      <c r="A101" s="6" t="s">
        <v>501</v>
      </c>
      <c r="B101" s="8" t="s">
        <v>130</v>
      </c>
      <c r="C101" s="14">
        <v>1</v>
      </c>
      <c r="D101" s="9"/>
      <c r="E101" s="9">
        <f>C101*D101</f>
        <v>0</v>
      </c>
      <c r="F101" s="9"/>
      <c r="G101" s="9">
        <f>C101*F101</f>
        <v>0</v>
      </c>
      <c r="H101" s="9"/>
      <c r="I101" s="9">
        <f>C101*H101</f>
        <v>0</v>
      </c>
      <c r="J101" s="9">
        <f t="shared" ref="J101:K104" si="10">D101+F101+H101</f>
        <v>0</v>
      </c>
      <c r="K101" s="9">
        <f t="shared" si="10"/>
        <v>0</v>
      </c>
      <c r="L101" s="7"/>
      <c r="P101">
        <v>1</v>
      </c>
      <c r="Q101">
        <f>C101*내역서!R270</f>
        <v>0</v>
      </c>
      <c r="R101">
        <f>C101*내역서!S270</f>
        <v>0</v>
      </c>
      <c r="S101">
        <f>C101*내역서!T270</f>
        <v>0</v>
      </c>
      <c r="T101">
        <f>C101*내역서!U270</f>
        <v>0</v>
      </c>
      <c r="U101">
        <f>C101*내역서!V270</f>
        <v>0</v>
      </c>
      <c r="V101">
        <f>C101*내역서!W270</f>
        <v>0</v>
      </c>
      <c r="W101">
        <f>C101*내역서!X270</f>
        <v>0</v>
      </c>
      <c r="X101">
        <f>C101*내역서!Y270</f>
        <v>0</v>
      </c>
      <c r="Y101">
        <f>C101*내역서!Z270</f>
        <v>0</v>
      </c>
      <c r="Z101">
        <f>C101*내역서!AA270</f>
        <v>0</v>
      </c>
      <c r="AA101">
        <f>C101*내역서!AB270</f>
        <v>0</v>
      </c>
      <c r="AB101">
        <f>C101*내역서!AC270</f>
        <v>0</v>
      </c>
      <c r="AC101">
        <f>C101*내역서!AD270</f>
        <v>0</v>
      </c>
      <c r="AD101">
        <f>C101*내역서!AE270</f>
        <v>0</v>
      </c>
      <c r="AE101">
        <f>C101*내역서!AF270</f>
        <v>0</v>
      </c>
      <c r="AF101">
        <f>C101*내역서!AG270</f>
        <v>0</v>
      </c>
      <c r="AG101">
        <f>C101*내역서!AH270</f>
        <v>0</v>
      </c>
      <c r="AH101">
        <f>C101*내역서!AI270</f>
        <v>0</v>
      </c>
      <c r="AI101">
        <f>C101*내역서!AJ270</f>
        <v>0</v>
      </c>
      <c r="AJ101">
        <f>C101*내역서!AK270</f>
        <v>0</v>
      </c>
      <c r="AK101">
        <f>C101*내역서!AL270</f>
        <v>0</v>
      </c>
      <c r="AL101">
        <f>C101*내역서!AM270</f>
        <v>0</v>
      </c>
      <c r="AM101">
        <f>C101*내역서!AN270</f>
        <v>0</v>
      </c>
      <c r="AN101">
        <f>C101*내역서!AO270</f>
        <v>0</v>
      </c>
      <c r="AO101">
        <f>C101*내역서!AP270</f>
        <v>0</v>
      </c>
      <c r="AP101">
        <f>C101*내역서!AQ270</f>
        <v>0</v>
      </c>
      <c r="AQ101">
        <f>C101*내역서!AR270</f>
        <v>0</v>
      </c>
      <c r="AR101">
        <f>C101*내역서!AS270</f>
        <v>0</v>
      </c>
      <c r="AS101">
        <f>C101*내역서!AT270</f>
        <v>0</v>
      </c>
      <c r="AT101">
        <f>C101*내역서!AU270</f>
        <v>0</v>
      </c>
      <c r="AU101">
        <f>C101*내역서!AV270</f>
        <v>0</v>
      </c>
    </row>
    <row r="102" spans="1:49" ht="23.1" customHeight="1" x14ac:dyDescent="0.3">
      <c r="A102" s="6" t="s">
        <v>502</v>
      </c>
      <c r="B102" s="8" t="s">
        <v>130</v>
      </c>
      <c r="C102" s="14">
        <v>1</v>
      </c>
      <c r="D102" s="9"/>
      <c r="E102" s="9">
        <f>C102*D102</f>
        <v>0</v>
      </c>
      <c r="F102" s="9"/>
      <c r="G102" s="9">
        <f>C102*F102</f>
        <v>0</v>
      </c>
      <c r="H102" s="9"/>
      <c r="I102" s="9">
        <f>C102*H102</f>
        <v>0</v>
      </c>
      <c r="J102" s="9">
        <f t="shared" si="10"/>
        <v>0</v>
      </c>
      <c r="K102" s="9">
        <f t="shared" si="10"/>
        <v>0</v>
      </c>
      <c r="L102" s="7"/>
      <c r="P102">
        <v>1</v>
      </c>
      <c r="Q102">
        <f>C102*내역서!R289</f>
        <v>0</v>
      </c>
      <c r="R102">
        <f>C102*내역서!S289</f>
        <v>0</v>
      </c>
      <c r="S102">
        <f>C102*내역서!T289</f>
        <v>0</v>
      </c>
      <c r="T102">
        <f>C102*내역서!U289</f>
        <v>0</v>
      </c>
      <c r="U102">
        <f>C102*내역서!V289</f>
        <v>0</v>
      </c>
      <c r="V102">
        <f>C102*내역서!W289</f>
        <v>0</v>
      </c>
      <c r="W102">
        <f>C102*내역서!X289</f>
        <v>0</v>
      </c>
      <c r="X102">
        <f>C102*내역서!Y289</f>
        <v>0</v>
      </c>
      <c r="Y102">
        <f>C102*내역서!Z289</f>
        <v>0</v>
      </c>
      <c r="Z102">
        <f>C102*내역서!AA289</f>
        <v>0</v>
      </c>
      <c r="AA102">
        <f>C102*내역서!AB289</f>
        <v>0</v>
      </c>
      <c r="AB102">
        <f>C102*내역서!AC289</f>
        <v>0</v>
      </c>
      <c r="AC102">
        <f>C102*내역서!AD289</f>
        <v>0</v>
      </c>
      <c r="AD102">
        <f>C102*내역서!AE289</f>
        <v>0</v>
      </c>
      <c r="AE102">
        <f>C102*내역서!AF289</f>
        <v>0</v>
      </c>
      <c r="AF102">
        <f>C102*내역서!AG289</f>
        <v>0</v>
      </c>
      <c r="AG102">
        <f>C102*내역서!AH289</f>
        <v>0</v>
      </c>
      <c r="AH102">
        <f>C102*내역서!AI289</f>
        <v>0</v>
      </c>
      <c r="AI102">
        <f>C102*내역서!AJ289</f>
        <v>0</v>
      </c>
      <c r="AJ102">
        <f>C102*내역서!AK289</f>
        <v>0</v>
      </c>
      <c r="AK102">
        <f>C102*내역서!AL289</f>
        <v>0</v>
      </c>
      <c r="AL102">
        <f>C102*내역서!AM289</f>
        <v>0</v>
      </c>
      <c r="AM102">
        <f>C102*내역서!AN289</f>
        <v>0</v>
      </c>
      <c r="AN102">
        <f>C102*내역서!AO289</f>
        <v>0</v>
      </c>
      <c r="AO102">
        <f>C102*내역서!AP289</f>
        <v>0</v>
      </c>
      <c r="AP102">
        <f>C102*내역서!AQ289</f>
        <v>0</v>
      </c>
      <c r="AQ102">
        <f>C102*내역서!AR289</f>
        <v>0</v>
      </c>
      <c r="AR102">
        <f>C102*내역서!AS289</f>
        <v>0</v>
      </c>
      <c r="AS102">
        <f>C102*내역서!AT289</f>
        <v>0</v>
      </c>
      <c r="AT102">
        <f>C102*내역서!AU289</f>
        <v>0</v>
      </c>
      <c r="AU102">
        <f>C102*내역서!AV289</f>
        <v>0</v>
      </c>
    </row>
    <row r="103" spans="1:49" ht="23.1" customHeight="1" x14ac:dyDescent="0.3">
      <c r="A103" s="6" t="s">
        <v>503</v>
      </c>
      <c r="B103" s="8" t="s">
        <v>130</v>
      </c>
      <c r="C103" s="14">
        <v>1</v>
      </c>
      <c r="D103" s="9"/>
      <c r="E103" s="9">
        <f>C103*D103</f>
        <v>0</v>
      </c>
      <c r="F103" s="9"/>
      <c r="G103" s="9">
        <f>C103*F103</f>
        <v>0</v>
      </c>
      <c r="H103" s="9"/>
      <c r="I103" s="9">
        <f>C103*H103</f>
        <v>0</v>
      </c>
      <c r="J103" s="9">
        <f t="shared" si="10"/>
        <v>0</v>
      </c>
      <c r="K103" s="9">
        <f t="shared" si="10"/>
        <v>0</v>
      </c>
      <c r="L103" s="6" t="s">
        <v>568</v>
      </c>
      <c r="Q103">
        <f>C103*내역서!R308</f>
        <v>0</v>
      </c>
      <c r="R103">
        <f>C103*내역서!S308</f>
        <v>0</v>
      </c>
      <c r="S103">
        <f>C103*내역서!T308</f>
        <v>0</v>
      </c>
      <c r="T103">
        <f>C103*내역서!U308</f>
        <v>0</v>
      </c>
      <c r="U103">
        <f>C103*내역서!V308</f>
        <v>0</v>
      </c>
      <c r="V103">
        <f>C103*내역서!W308</f>
        <v>0</v>
      </c>
      <c r="W103">
        <f>C103*내역서!X308</f>
        <v>0</v>
      </c>
      <c r="X103">
        <f>C103*내역서!Y308</f>
        <v>0</v>
      </c>
      <c r="Y103">
        <f>C103*내역서!Z308</f>
        <v>0</v>
      </c>
      <c r="Z103">
        <f>C103*내역서!AA308</f>
        <v>0</v>
      </c>
      <c r="AA103">
        <f>C103*내역서!AB308</f>
        <v>0</v>
      </c>
      <c r="AB103">
        <f>C103*내역서!AC308</f>
        <v>0</v>
      </c>
      <c r="AC103">
        <f>C103*내역서!AD308</f>
        <v>0</v>
      </c>
      <c r="AD103">
        <f>C103*내역서!AE308</f>
        <v>0</v>
      </c>
      <c r="AE103">
        <f>C103*내역서!AF308</f>
        <v>0</v>
      </c>
      <c r="AF103">
        <f>C103*내역서!AG308</f>
        <v>0</v>
      </c>
      <c r="AG103">
        <f>C103*내역서!AH308</f>
        <v>0</v>
      </c>
      <c r="AH103">
        <f>C103*내역서!AI308</f>
        <v>0</v>
      </c>
      <c r="AI103">
        <f>C103*내역서!AJ308</f>
        <v>0</v>
      </c>
      <c r="AJ103">
        <f>C103*내역서!AK308</f>
        <v>0</v>
      </c>
      <c r="AK103">
        <f>C103*내역서!AL308</f>
        <v>0</v>
      </c>
      <c r="AL103">
        <f>C103*내역서!AM308</f>
        <v>0</v>
      </c>
      <c r="AM103">
        <f>C103*내역서!AN308</f>
        <v>0</v>
      </c>
      <c r="AN103">
        <f>C103*내역서!AO308</f>
        <v>0</v>
      </c>
      <c r="AO103">
        <f>C103*내역서!AP308</f>
        <v>0</v>
      </c>
      <c r="AP103">
        <f>C103*내역서!AQ308</f>
        <v>0</v>
      </c>
      <c r="AQ103">
        <f>C103*내역서!AR308</f>
        <v>0</v>
      </c>
      <c r="AR103">
        <f>C103*내역서!AS308</f>
        <v>0</v>
      </c>
      <c r="AS103">
        <f>C103*내역서!AT308</f>
        <v>0</v>
      </c>
      <c r="AT103">
        <f>C103*내역서!AU308</f>
        <v>0</v>
      </c>
      <c r="AU103">
        <f>C103*내역서!AV308</f>
        <v>0</v>
      </c>
    </row>
    <row r="104" spans="1:49" ht="23.1" customHeight="1" x14ac:dyDescent="0.3">
      <c r="A104" s="6" t="s">
        <v>504</v>
      </c>
      <c r="B104" s="8" t="s">
        <v>130</v>
      </c>
      <c r="C104" s="14">
        <v>1</v>
      </c>
      <c r="D104" s="9"/>
      <c r="E104" s="9">
        <f>C104*D104</f>
        <v>0</v>
      </c>
      <c r="F104" s="9"/>
      <c r="G104" s="9">
        <f>C104*F104</f>
        <v>0</v>
      </c>
      <c r="H104" s="9"/>
      <c r="I104" s="9">
        <f>C104*H104</f>
        <v>0</v>
      </c>
      <c r="J104" s="9">
        <f t="shared" si="10"/>
        <v>0</v>
      </c>
      <c r="K104" s="9">
        <f t="shared" si="10"/>
        <v>0</v>
      </c>
      <c r="L104" s="6" t="s">
        <v>568</v>
      </c>
      <c r="Q104">
        <f>C104*내역서!R327</f>
        <v>0</v>
      </c>
      <c r="R104">
        <f>C104*내역서!S327</f>
        <v>0</v>
      </c>
      <c r="S104">
        <f>C104*내역서!T327</f>
        <v>0</v>
      </c>
      <c r="T104">
        <f>C104*내역서!U327</f>
        <v>0</v>
      </c>
      <c r="U104">
        <f>C104*내역서!V327</f>
        <v>0</v>
      </c>
      <c r="V104">
        <f>C104*내역서!W327</f>
        <v>0</v>
      </c>
      <c r="W104">
        <f>C104*내역서!X327</f>
        <v>0</v>
      </c>
      <c r="X104">
        <f>C104*내역서!Y327</f>
        <v>0</v>
      </c>
      <c r="Y104">
        <f>C104*내역서!Z327</f>
        <v>0</v>
      </c>
      <c r="Z104">
        <f>C104*내역서!AA327</f>
        <v>0</v>
      </c>
      <c r="AA104">
        <f>C104*내역서!AB327</f>
        <v>0</v>
      </c>
      <c r="AB104">
        <f>C104*내역서!AC327</f>
        <v>0</v>
      </c>
      <c r="AC104">
        <f>C104*내역서!AD327</f>
        <v>0</v>
      </c>
      <c r="AD104">
        <f>C104*내역서!AE327</f>
        <v>0</v>
      </c>
      <c r="AE104">
        <f>C104*내역서!AF327</f>
        <v>0</v>
      </c>
      <c r="AF104">
        <f>C104*내역서!AG327</f>
        <v>0</v>
      </c>
      <c r="AG104">
        <f>C104*내역서!AH327</f>
        <v>0</v>
      </c>
      <c r="AH104">
        <f>C104*내역서!AI327</f>
        <v>0</v>
      </c>
      <c r="AI104">
        <f>C104*내역서!AJ327</f>
        <v>0</v>
      </c>
      <c r="AJ104">
        <f>C104*내역서!AK327</f>
        <v>0</v>
      </c>
      <c r="AK104">
        <f>C104*내역서!AL327</f>
        <v>0</v>
      </c>
      <c r="AL104">
        <f>C104*내역서!AM327</f>
        <v>0</v>
      </c>
      <c r="AM104">
        <f>C104*내역서!AN327</f>
        <v>0</v>
      </c>
      <c r="AN104">
        <f>C104*내역서!AO327</f>
        <v>0</v>
      </c>
      <c r="AO104">
        <f>C104*내역서!AP327</f>
        <v>0</v>
      </c>
      <c r="AP104">
        <f>C104*내역서!AQ327</f>
        <v>0</v>
      </c>
      <c r="AQ104">
        <f>C104*내역서!AR327</f>
        <v>0</v>
      </c>
      <c r="AR104">
        <f>C104*내역서!AS327</f>
        <v>0</v>
      </c>
      <c r="AS104">
        <f>C104*내역서!AT327</f>
        <v>0</v>
      </c>
      <c r="AT104">
        <f>C104*내역서!AU327</f>
        <v>0</v>
      </c>
      <c r="AU104">
        <f>C104*내역서!AV327</f>
        <v>0</v>
      </c>
    </row>
    <row r="105" spans="1:49" ht="23.1" customHeight="1" x14ac:dyDescent="0.3">
      <c r="A105" s="7"/>
      <c r="B105" s="14"/>
      <c r="C105" s="14"/>
      <c r="D105" s="9"/>
      <c r="E105" s="9"/>
      <c r="F105" s="9"/>
      <c r="G105" s="9"/>
      <c r="H105" s="9"/>
      <c r="I105" s="9"/>
      <c r="J105" s="9"/>
      <c r="K105" s="9"/>
      <c r="L105" s="7"/>
    </row>
    <row r="106" spans="1:49" ht="23.1" customHeight="1" x14ac:dyDescent="0.3">
      <c r="A106" s="7"/>
      <c r="B106" s="14"/>
      <c r="C106" s="14"/>
      <c r="D106" s="9"/>
      <c r="E106" s="9"/>
      <c r="F106" s="9"/>
      <c r="G106" s="9"/>
      <c r="H106" s="9"/>
      <c r="I106" s="9"/>
      <c r="J106" s="9"/>
      <c r="K106" s="9"/>
      <c r="L106" s="7"/>
    </row>
    <row r="107" spans="1:49" ht="23.1" customHeight="1" x14ac:dyDescent="0.3">
      <c r="A107" s="7"/>
      <c r="B107" s="14"/>
      <c r="C107" s="14"/>
      <c r="D107" s="9"/>
      <c r="E107" s="9"/>
      <c r="F107" s="9"/>
      <c r="G107" s="9"/>
      <c r="H107" s="9"/>
      <c r="I107" s="9"/>
      <c r="J107" s="9"/>
      <c r="K107" s="9"/>
      <c r="L107" s="7"/>
    </row>
    <row r="108" spans="1:49" ht="23.1" customHeight="1" x14ac:dyDescent="0.3">
      <c r="A108" s="7"/>
      <c r="B108" s="14"/>
      <c r="C108" s="14"/>
      <c r="D108" s="9"/>
      <c r="E108" s="9"/>
      <c r="F108" s="9"/>
      <c r="G108" s="9"/>
      <c r="H108" s="9"/>
      <c r="I108" s="9"/>
      <c r="J108" s="9"/>
      <c r="K108" s="9"/>
      <c r="L108" s="7"/>
    </row>
    <row r="109" spans="1:49" ht="23.1" customHeight="1" x14ac:dyDescent="0.3">
      <c r="A109" s="7"/>
      <c r="B109" s="14"/>
      <c r="C109" s="14"/>
      <c r="D109" s="9"/>
      <c r="E109" s="9"/>
      <c r="F109" s="9"/>
      <c r="G109" s="9"/>
      <c r="H109" s="9"/>
      <c r="I109" s="9"/>
      <c r="J109" s="9"/>
      <c r="K109" s="9"/>
      <c r="L109" s="7"/>
    </row>
    <row r="110" spans="1:49" ht="23.1" customHeight="1" x14ac:dyDescent="0.3">
      <c r="A110" s="7"/>
      <c r="B110" s="14"/>
      <c r="C110" s="14"/>
      <c r="D110" s="9"/>
      <c r="E110" s="9"/>
      <c r="F110" s="9"/>
      <c r="G110" s="9"/>
      <c r="H110" s="9"/>
      <c r="I110" s="9"/>
      <c r="J110" s="9"/>
      <c r="K110" s="9"/>
      <c r="L110" s="7"/>
    </row>
    <row r="111" spans="1:49" ht="23.1" customHeight="1" x14ac:dyDescent="0.3">
      <c r="A111" s="7"/>
      <c r="B111" s="14"/>
      <c r="C111" s="14"/>
      <c r="D111" s="9"/>
      <c r="E111" s="9"/>
      <c r="F111" s="9"/>
      <c r="G111" s="9"/>
      <c r="H111" s="9"/>
      <c r="I111" s="9"/>
      <c r="J111" s="9"/>
      <c r="K111" s="9"/>
      <c r="L111" s="7"/>
    </row>
    <row r="112" spans="1:49" ht="23.1" customHeight="1" x14ac:dyDescent="0.3">
      <c r="A112" s="7"/>
      <c r="B112" s="14"/>
      <c r="C112" s="14"/>
      <c r="D112" s="9"/>
      <c r="E112" s="9"/>
      <c r="F112" s="9"/>
      <c r="G112" s="9"/>
      <c r="H112" s="9"/>
      <c r="I112" s="9"/>
      <c r="J112" s="9"/>
      <c r="K112" s="9"/>
      <c r="L112" s="7"/>
    </row>
    <row r="113" spans="1:49" ht="23.1" customHeight="1" x14ac:dyDescent="0.3">
      <c r="A113" s="7"/>
      <c r="B113" s="14"/>
      <c r="C113" s="14"/>
      <c r="D113" s="9"/>
      <c r="E113" s="9"/>
      <c r="F113" s="9"/>
      <c r="G113" s="9"/>
      <c r="H113" s="9"/>
      <c r="I113" s="9"/>
      <c r="J113" s="9"/>
      <c r="K113" s="9"/>
      <c r="L113" s="7"/>
    </row>
    <row r="114" spans="1:49" ht="23.1" customHeight="1" x14ac:dyDescent="0.3">
      <c r="A114" s="7"/>
      <c r="B114" s="14"/>
      <c r="C114" s="14"/>
      <c r="D114" s="9"/>
      <c r="E114" s="9"/>
      <c r="F114" s="9"/>
      <c r="G114" s="9"/>
      <c r="H114" s="9"/>
      <c r="I114" s="9"/>
      <c r="J114" s="9"/>
      <c r="K114" s="9"/>
      <c r="L114" s="7"/>
    </row>
    <row r="115" spans="1:49" ht="23.1" customHeight="1" x14ac:dyDescent="0.3">
      <c r="A115" s="7"/>
      <c r="B115" s="14"/>
      <c r="C115" s="14"/>
      <c r="D115" s="9"/>
      <c r="E115" s="9"/>
      <c r="F115" s="9"/>
      <c r="G115" s="9"/>
      <c r="H115" s="9"/>
      <c r="I115" s="9"/>
      <c r="J115" s="9"/>
      <c r="K115" s="9"/>
      <c r="L115" s="7"/>
    </row>
    <row r="116" spans="1:49" ht="23.1" customHeight="1" x14ac:dyDescent="0.3">
      <c r="A116" s="7"/>
      <c r="B116" s="14"/>
      <c r="C116" s="14"/>
      <c r="D116" s="9"/>
      <c r="E116" s="9"/>
      <c r="F116" s="9"/>
      <c r="G116" s="9"/>
      <c r="H116" s="9"/>
      <c r="I116" s="9"/>
      <c r="J116" s="9"/>
      <c r="K116" s="9"/>
      <c r="L116" s="7"/>
    </row>
    <row r="117" spans="1:49" ht="23.1" customHeight="1" x14ac:dyDescent="0.3">
      <c r="A117" s="7"/>
      <c r="B117" s="14"/>
      <c r="C117" s="14"/>
      <c r="D117" s="9"/>
      <c r="E117" s="9"/>
      <c r="F117" s="9"/>
      <c r="G117" s="9"/>
      <c r="H117" s="9"/>
      <c r="I117" s="9"/>
      <c r="J117" s="9"/>
      <c r="K117" s="9"/>
      <c r="L117" s="7"/>
    </row>
    <row r="118" spans="1:49" ht="23.1" customHeight="1" x14ac:dyDescent="0.3">
      <c r="A118" s="10" t="s">
        <v>131</v>
      </c>
      <c r="B118" s="12"/>
      <c r="C118" s="12"/>
      <c r="D118" s="13"/>
      <c r="E118" s="13">
        <f>SUMIF(P101:P104, "1", E101:E104)</f>
        <v>0</v>
      </c>
      <c r="F118" s="13"/>
      <c r="G118" s="13">
        <f>SUMIF(P101:P104, "1", G101:G104)</f>
        <v>0</v>
      </c>
      <c r="H118" s="13"/>
      <c r="I118" s="13">
        <f>SUMIF(P101:P104, "1", I101:I104)</f>
        <v>0</v>
      </c>
      <c r="J118" s="13"/>
      <c r="K118" s="13">
        <f>E118+G118+I118</f>
        <v>0</v>
      </c>
      <c r="L118" s="11"/>
      <c r="Q118">
        <f t="shared" ref="Q118:AW118" si="11">SUM(Q101:Q104)</f>
        <v>0</v>
      </c>
      <c r="R118">
        <f t="shared" si="11"/>
        <v>0</v>
      </c>
      <c r="S118">
        <f t="shared" si="11"/>
        <v>0</v>
      </c>
      <c r="T118">
        <f t="shared" si="11"/>
        <v>0</v>
      </c>
      <c r="U118">
        <f t="shared" si="11"/>
        <v>0</v>
      </c>
      <c r="V118">
        <f t="shared" si="11"/>
        <v>0</v>
      </c>
      <c r="W118">
        <f t="shared" si="11"/>
        <v>0</v>
      </c>
      <c r="X118">
        <f t="shared" si="11"/>
        <v>0</v>
      </c>
      <c r="Y118">
        <f t="shared" si="11"/>
        <v>0</v>
      </c>
      <c r="Z118">
        <f t="shared" si="11"/>
        <v>0</v>
      </c>
      <c r="AA118">
        <f t="shared" si="11"/>
        <v>0</v>
      </c>
      <c r="AB118">
        <f t="shared" si="11"/>
        <v>0</v>
      </c>
      <c r="AC118">
        <f t="shared" si="11"/>
        <v>0</v>
      </c>
      <c r="AD118">
        <f t="shared" si="11"/>
        <v>0</v>
      </c>
      <c r="AE118">
        <f t="shared" si="11"/>
        <v>0</v>
      </c>
      <c r="AF118">
        <f t="shared" si="11"/>
        <v>0</v>
      </c>
      <c r="AG118">
        <f t="shared" si="11"/>
        <v>0</v>
      </c>
      <c r="AH118">
        <f t="shared" si="11"/>
        <v>0</v>
      </c>
      <c r="AI118">
        <f t="shared" si="11"/>
        <v>0</v>
      </c>
      <c r="AJ118">
        <f t="shared" si="11"/>
        <v>0</v>
      </c>
      <c r="AK118">
        <f t="shared" si="11"/>
        <v>0</v>
      </c>
      <c r="AL118">
        <f t="shared" si="11"/>
        <v>0</v>
      </c>
      <c r="AM118">
        <f t="shared" si="11"/>
        <v>0</v>
      </c>
      <c r="AN118">
        <f t="shared" si="11"/>
        <v>0</v>
      </c>
      <c r="AO118">
        <f t="shared" si="11"/>
        <v>0</v>
      </c>
      <c r="AP118">
        <f t="shared" si="11"/>
        <v>0</v>
      </c>
      <c r="AQ118">
        <f t="shared" si="11"/>
        <v>0</v>
      </c>
      <c r="AR118">
        <f t="shared" si="11"/>
        <v>0</v>
      </c>
      <c r="AS118">
        <f t="shared" si="11"/>
        <v>0</v>
      </c>
      <c r="AT118">
        <f t="shared" si="11"/>
        <v>0</v>
      </c>
      <c r="AU118">
        <f t="shared" si="11"/>
        <v>0</v>
      </c>
      <c r="AV118">
        <f t="shared" si="11"/>
        <v>0</v>
      </c>
      <c r="AW118">
        <f t="shared" si="11"/>
        <v>0</v>
      </c>
    </row>
    <row r="119" spans="1:49" ht="23.1" customHeight="1" x14ac:dyDescent="0.3">
      <c r="A119" s="6" t="s">
        <v>5</v>
      </c>
      <c r="B119" s="14"/>
      <c r="C119" s="14"/>
      <c r="D119" s="9"/>
      <c r="E119" s="9"/>
      <c r="F119" s="9"/>
      <c r="G119" s="9"/>
      <c r="H119" s="9"/>
      <c r="I119" s="9"/>
      <c r="J119" s="9"/>
      <c r="K119" s="9"/>
      <c r="L119" s="7"/>
    </row>
    <row r="120" spans="1:49" ht="23.1" customHeight="1" x14ac:dyDescent="0.3">
      <c r="A120" s="6" t="s">
        <v>505</v>
      </c>
      <c r="B120" s="8" t="s">
        <v>130</v>
      </c>
      <c r="C120" s="14">
        <v>1</v>
      </c>
      <c r="D120" s="9">
        <f>내역서!F346</f>
        <v>0</v>
      </c>
      <c r="E120" s="9">
        <f>C120*D120</f>
        <v>0</v>
      </c>
      <c r="F120" s="9">
        <f>내역서!H346</f>
        <v>0</v>
      </c>
      <c r="G120" s="9">
        <f>C120*F120</f>
        <v>0</v>
      </c>
      <c r="H120" s="9"/>
      <c r="I120" s="9">
        <f>C120*H120</f>
        <v>0</v>
      </c>
      <c r="J120" s="9">
        <f>D120+F120+H120</f>
        <v>0</v>
      </c>
      <c r="K120" s="9">
        <f>E120+G120+I120</f>
        <v>0</v>
      </c>
      <c r="L120" s="6" t="s">
        <v>568</v>
      </c>
      <c r="Q120">
        <f>C120*내역서!R346</f>
        <v>0</v>
      </c>
      <c r="R120">
        <f>C120*내역서!S346</f>
        <v>0</v>
      </c>
      <c r="S120">
        <f>C120*내역서!T346</f>
        <v>0</v>
      </c>
      <c r="T120">
        <f>C120*내역서!U346</f>
        <v>0</v>
      </c>
      <c r="U120">
        <f>C120*내역서!V346</f>
        <v>0</v>
      </c>
      <c r="V120">
        <f>C120*내역서!W346</f>
        <v>0</v>
      </c>
      <c r="W120">
        <f>C120*내역서!X346</f>
        <v>0</v>
      </c>
      <c r="X120">
        <f>C120*내역서!Y346</f>
        <v>0</v>
      </c>
      <c r="Y120">
        <f>C120*내역서!Z346</f>
        <v>0</v>
      </c>
      <c r="Z120">
        <f>C120*내역서!AA346</f>
        <v>0</v>
      </c>
      <c r="AA120">
        <f>C120*내역서!AB346</f>
        <v>0</v>
      </c>
      <c r="AB120">
        <f>C120*내역서!AC346</f>
        <v>0</v>
      </c>
      <c r="AC120">
        <f>C120*내역서!AD346</f>
        <v>0</v>
      </c>
      <c r="AD120">
        <f>C120*내역서!AE346</f>
        <v>0</v>
      </c>
      <c r="AE120">
        <f>C120*내역서!AF346</f>
        <v>0</v>
      </c>
      <c r="AF120">
        <f>C120*내역서!AG346</f>
        <v>0</v>
      </c>
      <c r="AG120">
        <f>C120*내역서!AH346</f>
        <v>0</v>
      </c>
      <c r="AH120">
        <f>C120*내역서!AI346</f>
        <v>0</v>
      </c>
      <c r="AI120">
        <f>C120*내역서!AJ346</f>
        <v>0</v>
      </c>
      <c r="AJ120">
        <f>C120*내역서!AK346</f>
        <v>0</v>
      </c>
      <c r="AK120">
        <f>C120*내역서!AL346</f>
        <v>0</v>
      </c>
      <c r="AL120">
        <f>C120*내역서!AM346</f>
        <v>0</v>
      </c>
      <c r="AM120">
        <f>C120*내역서!AN346</f>
        <v>0</v>
      </c>
      <c r="AN120">
        <f>C120*내역서!AO346</f>
        <v>0</v>
      </c>
      <c r="AO120">
        <f>C120*내역서!AP346</f>
        <v>0</v>
      </c>
      <c r="AP120">
        <f>C120*내역서!AQ346</f>
        <v>0</v>
      </c>
      <c r="AQ120">
        <f>C120*내역서!AR346</f>
        <v>0</v>
      </c>
      <c r="AR120">
        <f>C120*내역서!AS346</f>
        <v>0</v>
      </c>
      <c r="AS120">
        <f>C120*내역서!AT346</f>
        <v>0</v>
      </c>
      <c r="AT120">
        <f>C120*내역서!AU346</f>
        <v>0</v>
      </c>
      <c r="AU120">
        <f>C120*내역서!AV346</f>
        <v>0</v>
      </c>
    </row>
    <row r="121" spans="1:49" ht="23.1" customHeight="1" x14ac:dyDescent="0.3">
      <c r="A121" s="7"/>
      <c r="B121" s="14"/>
      <c r="C121" s="14"/>
      <c r="D121" s="9"/>
      <c r="E121" s="9"/>
      <c r="F121" s="9"/>
      <c r="G121" s="9"/>
      <c r="H121" s="9"/>
      <c r="I121" s="9"/>
      <c r="J121" s="9"/>
      <c r="K121" s="9"/>
      <c r="L121" s="7"/>
    </row>
    <row r="122" spans="1:49" ht="23.1" customHeight="1" x14ac:dyDescent="0.3">
      <c r="A122" s="7"/>
      <c r="B122" s="14"/>
      <c r="C122" s="14"/>
      <c r="D122" s="9"/>
      <c r="E122" s="9"/>
      <c r="F122" s="9"/>
      <c r="G122" s="9"/>
      <c r="H122" s="9"/>
      <c r="I122" s="9"/>
      <c r="J122" s="9"/>
      <c r="K122" s="9"/>
      <c r="L122" s="7"/>
    </row>
    <row r="123" spans="1:49" ht="23.1" customHeight="1" x14ac:dyDescent="0.3">
      <c r="A123" s="7"/>
      <c r="B123" s="14"/>
      <c r="C123" s="14"/>
      <c r="D123" s="9"/>
      <c r="E123" s="9"/>
      <c r="F123" s="9"/>
      <c r="G123" s="9"/>
      <c r="H123" s="9"/>
      <c r="I123" s="9"/>
      <c r="J123" s="9"/>
      <c r="K123" s="9"/>
      <c r="L123" s="7"/>
    </row>
    <row r="124" spans="1:49" ht="23.1" customHeight="1" x14ac:dyDescent="0.3">
      <c r="A124" s="7"/>
      <c r="B124" s="14"/>
      <c r="C124" s="14"/>
      <c r="D124" s="9"/>
      <c r="E124" s="9"/>
      <c r="F124" s="9"/>
      <c r="G124" s="9"/>
      <c r="H124" s="9"/>
      <c r="I124" s="9"/>
      <c r="J124" s="9"/>
      <c r="K124" s="9"/>
      <c r="L124" s="7"/>
    </row>
    <row r="125" spans="1:49" ht="23.1" customHeight="1" x14ac:dyDescent="0.3">
      <c r="A125" s="7"/>
      <c r="B125" s="14"/>
      <c r="C125" s="14"/>
      <c r="D125" s="9"/>
      <c r="E125" s="9"/>
      <c r="F125" s="9"/>
      <c r="G125" s="9"/>
      <c r="H125" s="9"/>
      <c r="I125" s="9"/>
      <c r="J125" s="9"/>
      <c r="K125" s="9"/>
      <c r="L125" s="7"/>
    </row>
    <row r="126" spans="1:49" ht="23.1" customHeight="1" x14ac:dyDescent="0.3">
      <c r="A126" s="7"/>
      <c r="B126" s="14"/>
      <c r="C126" s="14"/>
      <c r="D126" s="9"/>
      <c r="E126" s="9"/>
      <c r="F126" s="9"/>
      <c r="G126" s="9"/>
      <c r="H126" s="9"/>
      <c r="I126" s="9"/>
      <c r="J126" s="9"/>
      <c r="K126" s="9"/>
      <c r="L126" s="7"/>
    </row>
    <row r="127" spans="1:49" ht="23.1" customHeight="1" x14ac:dyDescent="0.3">
      <c r="A127" s="7"/>
      <c r="B127" s="14"/>
      <c r="C127" s="14"/>
      <c r="D127" s="9"/>
      <c r="E127" s="9"/>
      <c r="F127" s="9"/>
      <c r="G127" s="9"/>
      <c r="H127" s="9"/>
      <c r="I127" s="9"/>
      <c r="J127" s="9"/>
      <c r="K127" s="9"/>
      <c r="L127" s="7"/>
    </row>
    <row r="128" spans="1:49" ht="23.1" customHeight="1" x14ac:dyDescent="0.3">
      <c r="A128" s="7"/>
      <c r="B128" s="14"/>
      <c r="C128" s="14"/>
      <c r="D128" s="9"/>
      <c r="E128" s="9"/>
      <c r="F128" s="9"/>
      <c r="G128" s="9"/>
      <c r="H128" s="9"/>
      <c r="I128" s="9"/>
      <c r="J128" s="9"/>
      <c r="K128" s="9"/>
      <c r="L128" s="7"/>
    </row>
    <row r="129" spans="1:49" ht="23.1" customHeight="1" x14ac:dyDescent="0.3">
      <c r="A129" s="7"/>
      <c r="B129" s="14"/>
      <c r="C129" s="14"/>
      <c r="D129" s="9"/>
      <c r="E129" s="9"/>
      <c r="F129" s="9"/>
      <c r="G129" s="9"/>
      <c r="H129" s="9"/>
      <c r="I129" s="9"/>
      <c r="J129" s="9"/>
      <c r="K129" s="9"/>
      <c r="L129" s="7"/>
    </row>
    <row r="130" spans="1:49" ht="23.1" customHeight="1" x14ac:dyDescent="0.3">
      <c r="A130" s="7"/>
      <c r="B130" s="14"/>
      <c r="C130" s="14"/>
      <c r="D130" s="9"/>
      <c r="E130" s="9"/>
      <c r="F130" s="9"/>
      <c r="G130" s="9"/>
      <c r="H130" s="9"/>
      <c r="I130" s="9"/>
      <c r="J130" s="9"/>
      <c r="K130" s="9"/>
      <c r="L130" s="7"/>
    </row>
    <row r="131" spans="1:49" ht="23.1" customHeight="1" x14ac:dyDescent="0.3">
      <c r="A131" s="7"/>
      <c r="B131" s="14"/>
      <c r="C131" s="14"/>
      <c r="D131" s="9"/>
      <c r="E131" s="9"/>
      <c r="F131" s="9"/>
      <c r="G131" s="9"/>
      <c r="H131" s="9"/>
      <c r="I131" s="9"/>
      <c r="J131" s="9"/>
      <c r="K131" s="9"/>
      <c r="L131" s="7"/>
    </row>
    <row r="132" spans="1:49" ht="23.1" customHeight="1" x14ac:dyDescent="0.3">
      <c r="A132" s="7"/>
      <c r="B132" s="14"/>
      <c r="C132" s="14"/>
      <c r="D132" s="9"/>
      <c r="E132" s="9"/>
      <c r="F132" s="9"/>
      <c r="G132" s="9"/>
      <c r="H132" s="9"/>
      <c r="I132" s="9"/>
      <c r="J132" s="9"/>
      <c r="K132" s="9"/>
      <c r="L132" s="7"/>
    </row>
    <row r="133" spans="1:49" ht="23.1" customHeight="1" x14ac:dyDescent="0.3">
      <c r="A133" s="7"/>
      <c r="B133" s="14"/>
      <c r="C133" s="14"/>
      <c r="D133" s="9"/>
      <c r="E133" s="9"/>
      <c r="F133" s="9"/>
      <c r="G133" s="9"/>
      <c r="H133" s="9"/>
      <c r="I133" s="9"/>
      <c r="J133" s="9"/>
      <c r="K133" s="9"/>
      <c r="L133" s="7"/>
    </row>
    <row r="134" spans="1:49" ht="23.1" customHeight="1" x14ac:dyDescent="0.3">
      <c r="A134" s="7"/>
      <c r="B134" s="14"/>
      <c r="C134" s="14"/>
      <c r="D134" s="9"/>
      <c r="E134" s="9"/>
      <c r="F134" s="9"/>
      <c r="G134" s="9"/>
      <c r="H134" s="9"/>
      <c r="I134" s="9"/>
      <c r="J134" s="9"/>
      <c r="K134" s="9"/>
      <c r="L134" s="7"/>
    </row>
    <row r="135" spans="1:49" ht="23.1" customHeight="1" x14ac:dyDescent="0.3">
      <c r="A135" s="7"/>
      <c r="B135" s="14"/>
      <c r="C135" s="14"/>
      <c r="D135" s="9"/>
      <c r="E135" s="9"/>
      <c r="F135" s="9"/>
      <c r="G135" s="9"/>
      <c r="H135" s="9"/>
      <c r="I135" s="9"/>
      <c r="J135" s="9"/>
      <c r="K135" s="9"/>
      <c r="L135" s="7"/>
    </row>
    <row r="136" spans="1:49" ht="23.1" customHeight="1" x14ac:dyDescent="0.3">
      <c r="A136" s="7"/>
      <c r="B136" s="14"/>
      <c r="C136" s="14"/>
      <c r="D136" s="9"/>
      <c r="E136" s="9"/>
      <c r="F136" s="9"/>
      <c r="G136" s="9"/>
      <c r="H136" s="9"/>
      <c r="I136" s="9"/>
      <c r="J136" s="9"/>
      <c r="K136" s="9"/>
      <c r="L136" s="7"/>
    </row>
    <row r="137" spans="1:49" ht="23.1" customHeight="1" x14ac:dyDescent="0.3">
      <c r="A137" s="10" t="s">
        <v>131</v>
      </c>
      <c r="B137" s="12"/>
      <c r="C137" s="12"/>
      <c r="D137" s="13"/>
      <c r="E137" s="13">
        <f>SUMIF(P120:P120, "1", E120:E120)</f>
        <v>0</v>
      </c>
      <c r="F137" s="13"/>
      <c r="G137" s="13">
        <f>SUMIF(P120:P120, "1", G120:G120)</f>
        <v>0</v>
      </c>
      <c r="H137" s="13"/>
      <c r="I137" s="13">
        <f>SUMIF(P120:P120, "1", I120:I120)</f>
        <v>0</v>
      </c>
      <c r="J137" s="13"/>
      <c r="K137" s="13">
        <f>E137+G137+I137</f>
        <v>0</v>
      </c>
      <c r="L137" s="11"/>
      <c r="Q137">
        <f t="shared" ref="Q137:AW137" si="12">SUM(Q120:Q120)</f>
        <v>0</v>
      </c>
      <c r="R137">
        <f t="shared" si="12"/>
        <v>0</v>
      </c>
      <c r="S137">
        <f t="shared" si="12"/>
        <v>0</v>
      </c>
      <c r="T137">
        <f t="shared" si="12"/>
        <v>0</v>
      </c>
      <c r="U137">
        <f t="shared" si="12"/>
        <v>0</v>
      </c>
      <c r="V137">
        <f t="shared" si="12"/>
        <v>0</v>
      </c>
      <c r="W137">
        <f t="shared" si="12"/>
        <v>0</v>
      </c>
      <c r="X137">
        <f t="shared" si="12"/>
        <v>0</v>
      </c>
      <c r="Y137">
        <f t="shared" si="12"/>
        <v>0</v>
      </c>
      <c r="Z137">
        <f t="shared" si="12"/>
        <v>0</v>
      </c>
      <c r="AA137">
        <f t="shared" si="12"/>
        <v>0</v>
      </c>
      <c r="AB137">
        <f t="shared" si="12"/>
        <v>0</v>
      </c>
      <c r="AC137">
        <f t="shared" si="12"/>
        <v>0</v>
      </c>
      <c r="AD137">
        <f t="shared" si="12"/>
        <v>0</v>
      </c>
      <c r="AE137">
        <f t="shared" si="12"/>
        <v>0</v>
      </c>
      <c r="AF137">
        <f t="shared" si="12"/>
        <v>0</v>
      </c>
      <c r="AG137">
        <f t="shared" si="12"/>
        <v>0</v>
      </c>
      <c r="AH137">
        <f t="shared" si="12"/>
        <v>0</v>
      </c>
      <c r="AI137">
        <f t="shared" si="12"/>
        <v>0</v>
      </c>
      <c r="AJ137">
        <f t="shared" si="12"/>
        <v>0</v>
      </c>
      <c r="AK137">
        <f t="shared" si="12"/>
        <v>0</v>
      </c>
      <c r="AL137">
        <f t="shared" si="12"/>
        <v>0</v>
      </c>
      <c r="AM137">
        <f t="shared" si="12"/>
        <v>0</v>
      </c>
      <c r="AN137">
        <f t="shared" si="12"/>
        <v>0</v>
      </c>
      <c r="AO137">
        <f t="shared" si="12"/>
        <v>0</v>
      </c>
      <c r="AP137">
        <f t="shared" si="12"/>
        <v>0</v>
      </c>
      <c r="AQ137">
        <f t="shared" si="12"/>
        <v>0</v>
      </c>
      <c r="AR137">
        <f t="shared" si="12"/>
        <v>0</v>
      </c>
      <c r="AS137">
        <f t="shared" si="12"/>
        <v>0</v>
      </c>
      <c r="AT137">
        <f t="shared" si="12"/>
        <v>0</v>
      </c>
      <c r="AU137">
        <f t="shared" si="12"/>
        <v>0</v>
      </c>
      <c r="AV137">
        <f t="shared" si="12"/>
        <v>0</v>
      </c>
      <c r="AW137">
        <f t="shared" si="12"/>
        <v>0</v>
      </c>
    </row>
    <row r="138" spans="1:49" ht="23.1" customHeight="1" x14ac:dyDescent="0.3">
      <c r="A138" s="6" t="s">
        <v>6</v>
      </c>
      <c r="B138" s="14"/>
      <c r="C138" s="14"/>
      <c r="D138" s="9"/>
      <c r="E138" s="9"/>
      <c r="F138" s="9"/>
      <c r="G138" s="9"/>
      <c r="H138" s="9"/>
      <c r="I138" s="9"/>
      <c r="J138" s="9"/>
      <c r="K138" s="9"/>
      <c r="L138" s="7"/>
    </row>
    <row r="139" spans="1:49" ht="23.1" customHeight="1" x14ac:dyDescent="0.3">
      <c r="A139" s="6" t="s">
        <v>7</v>
      </c>
      <c r="B139" s="8" t="s">
        <v>130</v>
      </c>
      <c r="C139" s="14">
        <v>1</v>
      </c>
      <c r="D139" s="9"/>
      <c r="E139" s="9">
        <f>C139*D139</f>
        <v>0</v>
      </c>
      <c r="F139" s="9"/>
      <c r="G139" s="9">
        <f>C139*F139</f>
        <v>0</v>
      </c>
      <c r="H139" s="9"/>
      <c r="I139" s="9">
        <f>C139*H139</f>
        <v>0</v>
      </c>
      <c r="J139" s="9">
        <f t="shared" ref="J139:K143" si="13">D139+F139+H139</f>
        <v>0</v>
      </c>
      <c r="K139" s="9">
        <f t="shared" si="13"/>
        <v>0</v>
      </c>
      <c r="L139" s="7"/>
      <c r="P139">
        <v>1</v>
      </c>
      <c r="Q139">
        <f>C139*Q175</f>
        <v>0</v>
      </c>
      <c r="R139">
        <f>C139*R175</f>
        <v>0</v>
      </c>
      <c r="S139">
        <f>C139*S175</f>
        <v>0</v>
      </c>
      <c r="T139">
        <f>C139*T175</f>
        <v>0</v>
      </c>
      <c r="U139">
        <f>C139*U175</f>
        <v>0</v>
      </c>
      <c r="V139">
        <f>C139*V175</f>
        <v>0</v>
      </c>
      <c r="W139">
        <f>C139*W175</f>
        <v>0</v>
      </c>
      <c r="X139">
        <f>C139*X175</f>
        <v>0</v>
      </c>
      <c r="Y139">
        <f>C139*Y175</f>
        <v>0</v>
      </c>
      <c r="Z139">
        <f>C139*Z175</f>
        <v>0</v>
      </c>
      <c r="AA139">
        <f>C139*AA175</f>
        <v>0</v>
      </c>
      <c r="AB139">
        <f>C139*AB175</f>
        <v>0</v>
      </c>
      <c r="AC139">
        <f>C139*AC175</f>
        <v>0</v>
      </c>
      <c r="AD139">
        <f>C139*AD175</f>
        <v>0</v>
      </c>
      <c r="AE139">
        <f>C139*AE175</f>
        <v>0</v>
      </c>
      <c r="AF139">
        <f>C139*AF175</f>
        <v>0</v>
      </c>
      <c r="AG139">
        <f>C139*AG175</f>
        <v>0</v>
      </c>
      <c r="AH139">
        <f>C139*AH175</f>
        <v>0</v>
      </c>
      <c r="AI139">
        <f>C139*AI175</f>
        <v>0</v>
      </c>
      <c r="AJ139">
        <f>C139*AJ175</f>
        <v>0</v>
      </c>
      <c r="AK139">
        <f>C139*AK175</f>
        <v>0</v>
      </c>
      <c r="AL139">
        <f>C139*AL175</f>
        <v>0</v>
      </c>
      <c r="AM139">
        <f>C139*AM175</f>
        <v>0</v>
      </c>
      <c r="AN139">
        <f>C139*AN175</f>
        <v>0</v>
      </c>
      <c r="AO139">
        <f>C139*AO175</f>
        <v>0</v>
      </c>
      <c r="AP139">
        <f>C139*AP175</f>
        <v>0</v>
      </c>
      <c r="AQ139">
        <f>C139*AQ175</f>
        <v>0</v>
      </c>
      <c r="AR139">
        <f>C139*AR175</f>
        <v>0</v>
      </c>
      <c r="AS139">
        <f>C139*AS175</f>
        <v>0</v>
      </c>
      <c r="AT139">
        <f>C139*AT175</f>
        <v>0</v>
      </c>
      <c r="AU139">
        <f>C139*AU175</f>
        <v>0</v>
      </c>
    </row>
    <row r="140" spans="1:49" ht="23.1" customHeight="1" x14ac:dyDescent="0.3">
      <c r="A140" s="6" t="s">
        <v>8</v>
      </c>
      <c r="B140" s="8" t="s">
        <v>130</v>
      </c>
      <c r="C140" s="14">
        <v>1</v>
      </c>
      <c r="D140" s="9"/>
      <c r="E140" s="9">
        <f>C140*D140</f>
        <v>0</v>
      </c>
      <c r="F140" s="9"/>
      <c r="G140" s="9">
        <f>C140*F140</f>
        <v>0</v>
      </c>
      <c r="H140" s="9"/>
      <c r="I140" s="9">
        <f>C140*H140</f>
        <v>0</v>
      </c>
      <c r="J140" s="9">
        <f t="shared" si="13"/>
        <v>0</v>
      </c>
      <c r="K140" s="9">
        <f t="shared" si="13"/>
        <v>0</v>
      </c>
      <c r="L140" s="7"/>
      <c r="P140">
        <v>1</v>
      </c>
      <c r="Q140" t="e">
        <f>C140*Q194</f>
        <v>#REF!</v>
      </c>
      <c r="R140">
        <f>C140*R194</f>
        <v>0</v>
      </c>
      <c r="S140">
        <f>C140*S194</f>
        <v>0</v>
      </c>
      <c r="T140">
        <f>C140*T194</f>
        <v>0</v>
      </c>
      <c r="U140">
        <f>C140*U194</f>
        <v>0</v>
      </c>
      <c r="V140">
        <f>C140*V194</f>
        <v>0</v>
      </c>
      <c r="W140">
        <f>C140*W194</f>
        <v>0</v>
      </c>
      <c r="X140">
        <f>C140*X194</f>
        <v>0</v>
      </c>
      <c r="Y140">
        <f>C140*Y194</f>
        <v>0</v>
      </c>
      <c r="Z140">
        <f>C140*Z194</f>
        <v>0</v>
      </c>
      <c r="AA140">
        <f>C140*AA194</f>
        <v>0</v>
      </c>
      <c r="AB140">
        <f>C140*AB194</f>
        <v>0</v>
      </c>
      <c r="AC140">
        <f>C140*AC194</f>
        <v>0</v>
      </c>
      <c r="AD140">
        <f>C140*AD194</f>
        <v>0</v>
      </c>
      <c r="AE140">
        <f>C140*AE194</f>
        <v>0</v>
      </c>
      <c r="AF140">
        <f>C140*AF194</f>
        <v>0</v>
      </c>
      <c r="AG140">
        <f>C140*AG194</f>
        <v>0</v>
      </c>
      <c r="AH140">
        <f>C140*AH194</f>
        <v>0</v>
      </c>
      <c r="AI140">
        <f>C140*AI194</f>
        <v>0</v>
      </c>
      <c r="AJ140">
        <f>C140*AJ194</f>
        <v>0</v>
      </c>
      <c r="AK140">
        <f>C140*AK194</f>
        <v>0</v>
      </c>
      <c r="AL140">
        <f>C140*AL194</f>
        <v>0</v>
      </c>
      <c r="AM140">
        <f>C140*AM194</f>
        <v>0</v>
      </c>
      <c r="AN140">
        <f>C140*AN194</f>
        <v>0</v>
      </c>
      <c r="AO140">
        <f>C140*AO194</f>
        <v>0</v>
      </c>
      <c r="AP140">
        <f>C140*AP194</f>
        <v>0</v>
      </c>
      <c r="AQ140">
        <f>C140*AQ194</f>
        <v>0</v>
      </c>
      <c r="AR140">
        <f>C140*AR194</f>
        <v>0</v>
      </c>
      <c r="AS140">
        <f>C140*AS194</f>
        <v>0</v>
      </c>
      <c r="AT140">
        <f>C140*AT194</f>
        <v>0</v>
      </c>
      <c r="AU140">
        <f>C140*AU194</f>
        <v>0</v>
      </c>
    </row>
    <row r="141" spans="1:49" ht="23.1" customHeight="1" x14ac:dyDescent="0.3">
      <c r="A141" s="6" t="s">
        <v>9</v>
      </c>
      <c r="B141" s="8" t="s">
        <v>130</v>
      </c>
      <c r="C141" s="14">
        <v>1</v>
      </c>
      <c r="D141" s="9"/>
      <c r="E141" s="9">
        <f>C141*D141</f>
        <v>0</v>
      </c>
      <c r="F141" s="9"/>
      <c r="G141" s="9">
        <f>C141*F141</f>
        <v>0</v>
      </c>
      <c r="H141" s="9"/>
      <c r="I141" s="9">
        <f>C141*H141</f>
        <v>0</v>
      </c>
      <c r="J141" s="9">
        <f t="shared" si="13"/>
        <v>0</v>
      </c>
      <c r="K141" s="9">
        <f t="shared" si="13"/>
        <v>0</v>
      </c>
      <c r="L141" s="7"/>
      <c r="P141">
        <v>1</v>
      </c>
      <c r="Q141">
        <f>C141*Q213</f>
        <v>0</v>
      </c>
      <c r="R141">
        <f>C141*R213</f>
        <v>0</v>
      </c>
      <c r="S141">
        <f>C141*S213</f>
        <v>0</v>
      </c>
      <c r="T141">
        <f>C141*T213</f>
        <v>0</v>
      </c>
      <c r="U141">
        <f>C141*U213</f>
        <v>0</v>
      </c>
      <c r="V141">
        <f>C141*V213</f>
        <v>0</v>
      </c>
      <c r="W141">
        <f>C141*W213</f>
        <v>0</v>
      </c>
      <c r="X141">
        <f>C141*X213</f>
        <v>0</v>
      </c>
      <c r="Y141">
        <f>C141*Y213</f>
        <v>0</v>
      </c>
      <c r="Z141">
        <f>C141*Z213</f>
        <v>0</v>
      </c>
      <c r="AA141">
        <f>C141*AA213</f>
        <v>0</v>
      </c>
      <c r="AB141">
        <f>C141*AB213</f>
        <v>0</v>
      </c>
      <c r="AC141">
        <f>C141*AC213</f>
        <v>0</v>
      </c>
      <c r="AD141">
        <f>C141*AD213</f>
        <v>0</v>
      </c>
      <c r="AE141">
        <f>C141*AE213</f>
        <v>0</v>
      </c>
      <c r="AF141">
        <f>C141*AF213</f>
        <v>0</v>
      </c>
      <c r="AG141">
        <f>C141*AG213</f>
        <v>0</v>
      </c>
      <c r="AH141">
        <f>C141*AH213</f>
        <v>0</v>
      </c>
      <c r="AI141">
        <f>C141*AI213</f>
        <v>0</v>
      </c>
      <c r="AJ141">
        <f>C141*AJ213</f>
        <v>0</v>
      </c>
      <c r="AK141">
        <f>C141*AK213</f>
        <v>0</v>
      </c>
      <c r="AL141">
        <f>C141*AL213</f>
        <v>0</v>
      </c>
      <c r="AM141">
        <f>C141*AM213</f>
        <v>0</v>
      </c>
      <c r="AN141">
        <f>C141*AN213</f>
        <v>0</v>
      </c>
      <c r="AO141">
        <f>C141*AO213</f>
        <v>0</v>
      </c>
      <c r="AP141">
        <f>C141*AP213</f>
        <v>0</v>
      </c>
      <c r="AQ141">
        <f>C141*AQ213</f>
        <v>0</v>
      </c>
      <c r="AR141">
        <f>C141*AR213</f>
        <v>0</v>
      </c>
      <c r="AS141">
        <f>C141*AS213</f>
        <v>0</v>
      </c>
      <c r="AT141">
        <f>C141*AT213</f>
        <v>0</v>
      </c>
      <c r="AU141">
        <f>C141*AU213</f>
        <v>0</v>
      </c>
    </row>
    <row r="142" spans="1:49" ht="23.1" customHeight="1" x14ac:dyDescent="0.3">
      <c r="A142" s="6" t="s">
        <v>10</v>
      </c>
      <c r="B142" s="8" t="s">
        <v>130</v>
      </c>
      <c r="C142" s="14">
        <v>1</v>
      </c>
      <c r="D142" s="9"/>
      <c r="E142" s="9">
        <f>C142*D142</f>
        <v>0</v>
      </c>
      <c r="F142" s="9"/>
      <c r="G142" s="9">
        <f>C142*F142</f>
        <v>0</v>
      </c>
      <c r="H142" s="9"/>
      <c r="I142" s="9">
        <f>C142*H142</f>
        <v>0</v>
      </c>
      <c r="J142" s="9">
        <f t="shared" si="13"/>
        <v>0</v>
      </c>
      <c r="K142" s="9">
        <f t="shared" si="13"/>
        <v>0</v>
      </c>
      <c r="L142" s="7"/>
      <c r="P142">
        <v>1</v>
      </c>
      <c r="Q142">
        <f>C142*Q232</f>
        <v>0</v>
      </c>
      <c r="R142">
        <f>C142*R232</f>
        <v>0</v>
      </c>
      <c r="S142">
        <f>C142*S232</f>
        <v>0</v>
      </c>
      <c r="T142">
        <f>C142*T232</f>
        <v>0</v>
      </c>
      <c r="U142">
        <f>C142*U232</f>
        <v>0</v>
      </c>
      <c r="V142">
        <f>C142*V232</f>
        <v>0</v>
      </c>
      <c r="W142">
        <f>C142*W232</f>
        <v>0</v>
      </c>
      <c r="X142">
        <f>C142*X232</f>
        <v>0</v>
      </c>
      <c r="Y142">
        <f>C142*Y232</f>
        <v>0</v>
      </c>
      <c r="Z142">
        <f>C142*Z232</f>
        <v>0</v>
      </c>
      <c r="AA142">
        <f>C142*AA232</f>
        <v>0</v>
      </c>
      <c r="AB142">
        <f>C142*AB232</f>
        <v>0</v>
      </c>
      <c r="AC142">
        <f>C142*AC232</f>
        <v>0</v>
      </c>
      <c r="AD142">
        <f>C142*AD232</f>
        <v>0</v>
      </c>
      <c r="AE142">
        <f>C142*AE232</f>
        <v>0</v>
      </c>
      <c r="AF142">
        <f>C142*AF232</f>
        <v>0</v>
      </c>
      <c r="AG142">
        <f>C142*AG232</f>
        <v>0</v>
      </c>
      <c r="AH142">
        <f>C142*AH232</f>
        <v>0</v>
      </c>
      <c r="AI142">
        <f>C142*AI232</f>
        <v>0</v>
      </c>
      <c r="AJ142">
        <f>C142*AJ232</f>
        <v>0</v>
      </c>
      <c r="AK142">
        <f>C142*AK232</f>
        <v>0</v>
      </c>
      <c r="AL142">
        <f>C142*AL232</f>
        <v>0</v>
      </c>
      <c r="AM142">
        <f>C142*AM232</f>
        <v>0</v>
      </c>
      <c r="AN142">
        <f>C142*AN232</f>
        <v>0</v>
      </c>
      <c r="AO142">
        <f>C142*AO232</f>
        <v>0</v>
      </c>
      <c r="AP142">
        <f>C142*AP232</f>
        <v>0</v>
      </c>
      <c r="AQ142">
        <f>C142*AQ232</f>
        <v>0</v>
      </c>
      <c r="AR142">
        <f>C142*AR232</f>
        <v>0</v>
      </c>
      <c r="AS142">
        <f>C142*AS232</f>
        <v>0</v>
      </c>
      <c r="AT142">
        <f>C142*AT232</f>
        <v>0</v>
      </c>
      <c r="AU142">
        <f>C142*AU232</f>
        <v>0</v>
      </c>
    </row>
    <row r="143" spans="1:49" ht="23.1" customHeight="1" x14ac:dyDescent="0.3">
      <c r="A143" s="6" t="s">
        <v>559</v>
      </c>
      <c r="B143" s="8" t="s">
        <v>130</v>
      </c>
      <c r="C143" s="14">
        <v>1</v>
      </c>
      <c r="D143" s="9"/>
      <c r="E143" s="9">
        <f>C143*D143</f>
        <v>0</v>
      </c>
      <c r="F143" s="9"/>
      <c r="G143" s="9">
        <f>C143*F143</f>
        <v>0</v>
      </c>
      <c r="H143" s="9"/>
      <c r="I143" s="9">
        <f>C143*H143</f>
        <v>0</v>
      </c>
      <c r="J143" s="9">
        <f t="shared" si="13"/>
        <v>0</v>
      </c>
      <c r="K143" s="9">
        <f t="shared" si="13"/>
        <v>0</v>
      </c>
      <c r="L143" s="7"/>
      <c r="P143">
        <v>1</v>
      </c>
      <c r="Q143">
        <f>C143*내역서!R1391</f>
        <v>0</v>
      </c>
      <c r="R143">
        <f>C143*내역서!S1391</f>
        <v>0</v>
      </c>
      <c r="S143">
        <f>C143*내역서!T1391</f>
        <v>0</v>
      </c>
      <c r="T143">
        <f>C143*내역서!U1391</f>
        <v>0</v>
      </c>
      <c r="U143">
        <f>C143*내역서!V1391</f>
        <v>0</v>
      </c>
      <c r="V143">
        <f>C143*내역서!W1391</f>
        <v>0</v>
      </c>
      <c r="W143">
        <f>C143*내역서!X1391</f>
        <v>0</v>
      </c>
      <c r="X143">
        <f>C143*내역서!Y1391</f>
        <v>0</v>
      </c>
      <c r="Y143">
        <f>C143*내역서!Z1391</f>
        <v>0</v>
      </c>
      <c r="Z143">
        <f>C143*내역서!AA1391</f>
        <v>0</v>
      </c>
      <c r="AA143">
        <f>C143*내역서!AB1391</f>
        <v>0</v>
      </c>
      <c r="AB143">
        <f>C143*내역서!AC1391</f>
        <v>0</v>
      </c>
      <c r="AC143">
        <f>C143*내역서!AD1391</f>
        <v>0</v>
      </c>
      <c r="AD143">
        <f>C143*내역서!AE1391</f>
        <v>0</v>
      </c>
      <c r="AE143">
        <f>C143*내역서!AF1391</f>
        <v>0</v>
      </c>
      <c r="AF143">
        <f>C143*내역서!AG1391</f>
        <v>0</v>
      </c>
      <c r="AG143">
        <f>C143*내역서!AH1391</f>
        <v>0</v>
      </c>
      <c r="AH143">
        <f>C143*내역서!AI1391</f>
        <v>0</v>
      </c>
      <c r="AI143">
        <f>C143*내역서!AJ1391</f>
        <v>0</v>
      </c>
      <c r="AJ143">
        <f>C143*내역서!AK1391</f>
        <v>0</v>
      </c>
      <c r="AK143">
        <f>C143*내역서!AL1391</f>
        <v>0</v>
      </c>
      <c r="AL143">
        <f>C143*내역서!AM1391</f>
        <v>0</v>
      </c>
      <c r="AM143">
        <f>C143*내역서!AN1391</f>
        <v>0</v>
      </c>
      <c r="AN143">
        <f>C143*내역서!AO1391</f>
        <v>0</v>
      </c>
      <c r="AO143">
        <f>C143*내역서!AP1391</f>
        <v>0</v>
      </c>
      <c r="AP143">
        <f>C143*내역서!AQ1391</f>
        <v>0</v>
      </c>
      <c r="AQ143">
        <f>C143*내역서!AR1391</f>
        <v>0</v>
      </c>
      <c r="AR143">
        <f>C143*내역서!AS1391</f>
        <v>0</v>
      </c>
      <c r="AS143">
        <f>C143*내역서!AT1391</f>
        <v>0</v>
      </c>
      <c r="AT143">
        <f>C143*내역서!AU1391</f>
        <v>0</v>
      </c>
      <c r="AU143">
        <f>C143*내역서!AV1391</f>
        <v>0</v>
      </c>
    </row>
    <row r="144" spans="1:49" ht="23.1" customHeight="1" x14ac:dyDescent="0.3">
      <c r="A144" s="7"/>
      <c r="B144" s="14"/>
      <c r="C144" s="14"/>
      <c r="D144" s="9"/>
      <c r="E144" s="9"/>
      <c r="F144" s="9"/>
      <c r="G144" s="9"/>
      <c r="H144" s="9"/>
      <c r="I144" s="9"/>
      <c r="J144" s="9"/>
      <c r="K144" s="9"/>
      <c r="L144" s="7"/>
    </row>
    <row r="145" spans="1:49" ht="23.1" customHeight="1" x14ac:dyDescent="0.3">
      <c r="A145" s="7"/>
      <c r="B145" s="14"/>
      <c r="C145" s="14"/>
      <c r="D145" s="9"/>
      <c r="E145" s="9"/>
      <c r="F145" s="9"/>
      <c r="G145" s="9"/>
      <c r="H145" s="9"/>
      <c r="I145" s="9"/>
      <c r="J145" s="9"/>
      <c r="K145" s="9"/>
      <c r="L145" s="7"/>
    </row>
    <row r="146" spans="1:49" ht="23.1" customHeight="1" x14ac:dyDescent="0.3">
      <c r="A146" s="7"/>
      <c r="B146" s="14"/>
      <c r="C146" s="14"/>
      <c r="D146" s="9"/>
      <c r="E146" s="9"/>
      <c r="F146" s="9"/>
      <c r="G146" s="9"/>
      <c r="H146" s="9"/>
      <c r="I146" s="9"/>
      <c r="J146" s="9"/>
      <c r="K146" s="9"/>
      <c r="L146" s="7"/>
    </row>
    <row r="147" spans="1:49" ht="23.1" customHeight="1" x14ac:dyDescent="0.3">
      <c r="A147" s="7"/>
      <c r="B147" s="14"/>
      <c r="C147" s="14"/>
      <c r="D147" s="9"/>
      <c r="E147" s="9"/>
      <c r="F147" s="9"/>
      <c r="G147" s="9"/>
      <c r="H147" s="9"/>
      <c r="I147" s="9"/>
      <c r="J147" s="9"/>
      <c r="K147" s="9"/>
      <c r="L147" s="7"/>
    </row>
    <row r="148" spans="1:49" ht="23.1" customHeight="1" x14ac:dyDescent="0.3">
      <c r="A148" s="7"/>
      <c r="B148" s="14"/>
      <c r="C148" s="14"/>
      <c r="D148" s="9"/>
      <c r="E148" s="9"/>
      <c r="F148" s="9"/>
      <c r="G148" s="9"/>
      <c r="H148" s="9"/>
      <c r="I148" s="9"/>
      <c r="J148" s="9"/>
      <c r="K148" s="9"/>
      <c r="L148" s="7"/>
    </row>
    <row r="149" spans="1:49" ht="23.1" customHeight="1" x14ac:dyDescent="0.3">
      <c r="A149" s="7"/>
      <c r="B149" s="14"/>
      <c r="C149" s="14"/>
      <c r="D149" s="9"/>
      <c r="E149" s="9"/>
      <c r="F149" s="9"/>
      <c r="G149" s="9"/>
      <c r="H149" s="9"/>
      <c r="I149" s="9"/>
      <c r="J149" s="9"/>
      <c r="K149" s="9"/>
      <c r="L149" s="7"/>
    </row>
    <row r="150" spans="1:49" ht="23.1" customHeight="1" x14ac:dyDescent="0.3">
      <c r="A150" s="7"/>
      <c r="B150" s="14"/>
      <c r="C150" s="14"/>
      <c r="D150" s="9"/>
      <c r="E150" s="9"/>
      <c r="F150" s="9"/>
      <c r="G150" s="9"/>
      <c r="H150" s="9"/>
      <c r="I150" s="9"/>
      <c r="J150" s="9"/>
      <c r="K150" s="9"/>
      <c r="L150" s="7"/>
    </row>
    <row r="151" spans="1:49" ht="23.1" customHeight="1" x14ac:dyDescent="0.3">
      <c r="A151" s="7"/>
      <c r="B151" s="14"/>
      <c r="C151" s="14"/>
      <c r="D151" s="9"/>
      <c r="E151" s="9"/>
      <c r="F151" s="9"/>
      <c r="G151" s="9"/>
      <c r="H151" s="9"/>
      <c r="I151" s="9"/>
      <c r="J151" s="9"/>
      <c r="K151" s="9"/>
      <c r="L151" s="7"/>
    </row>
    <row r="152" spans="1:49" ht="23.1" customHeight="1" x14ac:dyDescent="0.3">
      <c r="A152" s="7"/>
      <c r="B152" s="14"/>
      <c r="C152" s="14"/>
      <c r="D152" s="9"/>
      <c r="E152" s="9"/>
      <c r="F152" s="9"/>
      <c r="G152" s="9"/>
      <c r="H152" s="9"/>
      <c r="I152" s="9"/>
      <c r="J152" s="9"/>
      <c r="K152" s="9"/>
      <c r="L152" s="7"/>
    </row>
    <row r="153" spans="1:49" ht="23.1" customHeight="1" x14ac:dyDescent="0.3">
      <c r="A153" s="7"/>
      <c r="B153" s="14"/>
      <c r="C153" s="14"/>
      <c r="D153" s="9"/>
      <c r="E153" s="9"/>
      <c r="F153" s="9"/>
      <c r="G153" s="9"/>
      <c r="H153" s="9"/>
      <c r="I153" s="9"/>
      <c r="J153" s="9"/>
      <c r="K153" s="9"/>
      <c r="L153" s="7"/>
    </row>
    <row r="154" spans="1:49" ht="23.1" customHeight="1" x14ac:dyDescent="0.3">
      <c r="A154" s="7"/>
      <c r="B154" s="14"/>
      <c r="C154" s="14"/>
      <c r="D154" s="9"/>
      <c r="E154" s="9"/>
      <c r="F154" s="9"/>
      <c r="G154" s="9"/>
      <c r="H154" s="9"/>
      <c r="I154" s="9"/>
      <c r="J154" s="9"/>
      <c r="K154" s="9"/>
      <c r="L154" s="7"/>
    </row>
    <row r="155" spans="1:49" ht="23.1" customHeight="1" x14ac:dyDescent="0.3">
      <c r="A155" s="7"/>
      <c r="B155" s="14"/>
      <c r="C155" s="14"/>
      <c r="D155" s="9"/>
      <c r="E155" s="9"/>
      <c r="F155" s="9"/>
      <c r="G155" s="9"/>
      <c r="H155" s="9"/>
      <c r="I155" s="9"/>
      <c r="J155" s="9"/>
      <c r="K155" s="9"/>
      <c r="L155" s="7"/>
    </row>
    <row r="156" spans="1:49" ht="23.1" customHeight="1" x14ac:dyDescent="0.3">
      <c r="A156" s="10" t="s">
        <v>131</v>
      </c>
      <c r="B156" s="12"/>
      <c r="C156" s="12"/>
      <c r="D156" s="13"/>
      <c r="E156" s="13">
        <f>SUMIF(P139:P143, "1", E139:E143)</f>
        <v>0</v>
      </c>
      <c r="F156" s="13"/>
      <c r="G156" s="13">
        <f>SUMIF(P139:P143, "1", G139:G143)</f>
        <v>0</v>
      </c>
      <c r="H156" s="13"/>
      <c r="I156" s="13">
        <f>SUMIF(P139:P143, "1", I139:I143)</f>
        <v>0</v>
      </c>
      <c r="J156" s="13"/>
      <c r="K156" s="13">
        <f>E156+G156+I156</f>
        <v>0</v>
      </c>
      <c r="L156" s="11"/>
      <c r="Q156" t="e">
        <f t="shared" ref="Q156:AW156" si="14">SUM(Q139:Q143)</f>
        <v>#REF!</v>
      </c>
      <c r="R156">
        <f t="shared" si="14"/>
        <v>0</v>
      </c>
      <c r="S156">
        <f t="shared" si="14"/>
        <v>0</v>
      </c>
      <c r="T156">
        <f t="shared" si="14"/>
        <v>0</v>
      </c>
      <c r="U156">
        <f t="shared" si="14"/>
        <v>0</v>
      </c>
      <c r="V156">
        <f t="shared" si="14"/>
        <v>0</v>
      </c>
      <c r="W156">
        <f t="shared" si="14"/>
        <v>0</v>
      </c>
      <c r="X156">
        <f t="shared" si="14"/>
        <v>0</v>
      </c>
      <c r="Y156">
        <f t="shared" si="14"/>
        <v>0</v>
      </c>
      <c r="Z156">
        <f t="shared" si="14"/>
        <v>0</v>
      </c>
      <c r="AA156">
        <f t="shared" si="14"/>
        <v>0</v>
      </c>
      <c r="AB156">
        <f t="shared" si="14"/>
        <v>0</v>
      </c>
      <c r="AC156">
        <f t="shared" si="14"/>
        <v>0</v>
      </c>
      <c r="AD156">
        <f t="shared" si="14"/>
        <v>0</v>
      </c>
      <c r="AE156">
        <f t="shared" si="14"/>
        <v>0</v>
      </c>
      <c r="AF156">
        <f t="shared" si="14"/>
        <v>0</v>
      </c>
      <c r="AG156">
        <f t="shared" si="14"/>
        <v>0</v>
      </c>
      <c r="AH156">
        <f t="shared" si="14"/>
        <v>0</v>
      </c>
      <c r="AI156">
        <f t="shared" si="14"/>
        <v>0</v>
      </c>
      <c r="AJ156">
        <f t="shared" si="14"/>
        <v>0</v>
      </c>
      <c r="AK156">
        <f t="shared" si="14"/>
        <v>0</v>
      </c>
      <c r="AL156">
        <f t="shared" si="14"/>
        <v>0</v>
      </c>
      <c r="AM156">
        <f t="shared" si="14"/>
        <v>0</v>
      </c>
      <c r="AN156">
        <f t="shared" si="14"/>
        <v>0</v>
      </c>
      <c r="AO156">
        <f t="shared" si="14"/>
        <v>0</v>
      </c>
      <c r="AP156">
        <f t="shared" si="14"/>
        <v>0</v>
      </c>
      <c r="AQ156">
        <f t="shared" si="14"/>
        <v>0</v>
      </c>
      <c r="AR156">
        <f t="shared" si="14"/>
        <v>0</v>
      </c>
      <c r="AS156">
        <f t="shared" si="14"/>
        <v>0</v>
      </c>
      <c r="AT156">
        <f t="shared" si="14"/>
        <v>0</v>
      </c>
      <c r="AU156">
        <f t="shared" si="14"/>
        <v>0</v>
      </c>
      <c r="AV156">
        <f t="shared" si="14"/>
        <v>0</v>
      </c>
      <c r="AW156">
        <f t="shared" si="14"/>
        <v>0</v>
      </c>
    </row>
    <row r="157" spans="1:49" ht="23.1" customHeight="1" x14ac:dyDescent="0.3">
      <c r="A157" s="6" t="s">
        <v>7</v>
      </c>
      <c r="B157" s="14"/>
      <c r="C157" s="14"/>
      <c r="D157" s="9"/>
      <c r="E157" s="9"/>
      <c r="F157" s="9"/>
      <c r="G157" s="9"/>
      <c r="H157" s="9"/>
      <c r="I157" s="9"/>
      <c r="J157" s="9"/>
      <c r="K157" s="9"/>
      <c r="L157" s="7"/>
    </row>
    <row r="158" spans="1:49" ht="23.1" customHeight="1" x14ac:dyDescent="0.3">
      <c r="A158" s="6" t="s">
        <v>506</v>
      </c>
      <c r="B158" s="8" t="s">
        <v>130</v>
      </c>
      <c r="C158" s="14">
        <v>1</v>
      </c>
      <c r="D158" s="9"/>
      <c r="E158" s="9">
        <f t="shared" ref="E158:E171" si="15">C158*D158</f>
        <v>0</v>
      </c>
      <c r="F158" s="9"/>
      <c r="G158" s="9">
        <f t="shared" ref="G158:G171" si="16">C158*F158</f>
        <v>0</v>
      </c>
      <c r="H158" s="9"/>
      <c r="I158" s="9">
        <f t="shared" ref="I158:I171" si="17">C158*H158</f>
        <v>0</v>
      </c>
      <c r="J158" s="9">
        <f t="shared" ref="J158:J171" si="18">D158+F158+H158</f>
        <v>0</v>
      </c>
      <c r="K158" s="9">
        <f t="shared" ref="K158:K171" si="19">E158+G158+I158</f>
        <v>0</v>
      </c>
      <c r="L158" s="7"/>
      <c r="P158">
        <v>1</v>
      </c>
      <c r="Q158">
        <f>C158*내역서!R365</f>
        <v>0</v>
      </c>
      <c r="R158">
        <f>C158*내역서!S365</f>
        <v>0</v>
      </c>
      <c r="S158">
        <f>C158*내역서!T365</f>
        <v>0</v>
      </c>
      <c r="T158">
        <f>C158*내역서!U365</f>
        <v>0</v>
      </c>
      <c r="U158">
        <f>C158*내역서!V365</f>
        <v>0</v>
      </c>
      <c r="V158">
        <f>C158*내역서!W365</f>
        <v>0</v>
      </c>
      <c r="W158">
        <f>C158*내역서!X365</f>
        <v>0</v>
      </c>
      <c r="X158">
        <f>C158*내역서!Y365</f>
        <v>0</v>
      </c>
      <c r="Y158">
        <f>C158*내역서!Z365</f>
        <v>0</v>
      </c>
      <c r="Z158">
        <f>C158*내역서!AA365</f>
        <v>0</v>
      </c>
      <c r="AA158">
        <f>C158*내역서!AB365</f>
        <v>0</v>
      </c>
      <c r="AB158">
        <f>C158*내역서!AC365</f>
        <v>0</v>
      </c>
      <c r="AC158">
        <f>C158*내역서!AD365</f>
        <v>0</v>
      </c>
      <c r="AD158">
        <f>C158*내역서!AE365</f>
        <v>0</v>
      </c>
      <c r="AE158">
        <f>C158*내역서!AF365</f>
        <v>0</v>
      </c>
      <c r="AF158">
        <f>C158*내역서!AG365</f>
        <v>0</v>
      </c>
      <c r="AG158">
        <f>C158*내역서!AH365</f>
        <v>0</v>
      </c>
      <c r="AH158">
        <f>C158*내역서!AI365</f>
        <v>0</v>
      </c>
      <c r="AI158">
        <f>C158*내역서!AJ365</f>
        <v>0</v>
      </c>
      <c r="AJ158">
        <f>C158*내역서!AK365</f>
        <v>0</v>
      </c>
      <c r="AK158">
        <f>C158*내역서!AL365</f>
        <v>0</v>
      </c>
      <c r="AL158">
        <f>C158*내역서!AM365</f>
        <v>0</v>
      </c>
      <c r="AM158">
        <f>C158*내역서!AN365</f>
        <v>0</v>
      </c>
      <c r="AN158">
        <f>C158*내역서!AO365</f>
        <v>0</v>
      </c>
      <c r="AO158">
        <f>C158*내역서!AP365</f>
        <v>0</v>
      </c>
      <c r="AP158">
        <f>C158*내역서!AQ365</f>
        <v>0</v>
      </c>
      <c r="AQ158">
        <f>C158*내역서!AR365</f>
        <v>0</v>
      </c>
      <c r="AR158">
        <f>C158*내역서!AS365</f>
        <v>0</v>
      </c>
      <c r="AS158">
        <f>C158*내역서!AT365</f>
        <v>0</v>
      </c>
      <c r="AT158">
        <f>C158*내역서!AU365</f>
        <v>0</v>
      </c>
      <c r="AU158">
        <f>C158*내역서!AV365</f>
        <v>0</v>
      </c>
    </row>
    <row r="159" spans="1:49" ht="23.1" customHeight="1" x14ac:dyDescent="0.3">
      <c r="A159" s="6" t="s">
        <v>507</v>
      </c>
      <c r="B159" s="8" t="s">
        <v>130</v>
      </c>
      <c r="C159" s="14">
        <v>1</v>
      </c>
      <c r="D159" s="9"/>
      <c r="E159" s="9">
        <f t="shared" si="15"/>
        <v>0</v>
      </c>
      <c r="F159" s="9"/>
      <c r="G159" s="9">
        <f t="shared" si="16"/>
        <v>0</v>
      </c>
      <c r="H159" s="9"/>
      <c r="I159" s="9">
        <f t="shared" si="17"/>
        <v>0</v>
      </c>
      <c r="J159" s="9">
        <f t="shared" si="18"/>
        <v>0</v>
      </c>
      <c r="K159" s="9">
        <f t="shared" si="19"/>
        <v>0</v>
      </c>
      <c r="L159" s="7"/>
      <c r="P159">
        <v>1</v>
      </c>
      <c r="Q159">
        <f>C159*내역서!R384</f>
        <v>0</v>
      </c>
      <c r="R159">
        <f>C159*내역서!S384</f>
        <v>0</v>
      </c>
      <c r="S159">
        <f>C159*내역서!T384</f>
        <v>0</v>
      </c>
      <c r="T159">
        <f>C159*내역서!U384</f>
        <v>0</v>
      </c>
      <c r="U159">
        <f>C159*내역서!V384</f>
        <v>0</v>
      </c>
      <c r="V159">
        <f>C159*내역서!W384</f>
        <v>0</v>
      </c>
      <c r="W159">
        <f>C159*내역서!X384</f>
        <v>0</v>
      </c>
      <c r="X159">
        <f>C159*내역서!Y384</f>
        <v>0</v>
      </c>
      <c r="Y159">
        <f>C159*내역서!Z384</f>
        <v>0</v>
      </c>
      <c r="Z159">
        <f>C159*내역서!AA384</f>
        <v>0</v>
      </c>
      <c r="AA159">
        <f>C159*내역서!AB384</f>
        <v>0</v>
      </c>
      <c r="AB159">
        <f>C159*내역서!AC384</f>
        <v>0</v>
      </c>
      <c r="AC159">
        <f>C159*내역서!AD384</f>
        <v>0</v>
      </c>
      <c r="AD159">
        <f>C159*내역서!AE384</f>
        <v>0</v>
      </c>
      <c r="AE159">
        <f>C159*내역서!AF384</f>
        <v>0</v>
      </c>
      <c r="AF159">
        <f>C159*내역서!AG384</f>
        <v>0</v>
      </c>
      <c r="AG159">
        <f>C159*내역서!AH384</f>
        <v>0</v>
      </c>
      <c r="AH159">
        <f>C159*내역서!AI384</f>
        <v>0</v>
      </c>
      <c r="AI159">
        <f>C159*내역서!AJ384</f>
        <v>0</v>
      </c>
      <c r="AJ159">
        <f>C159*내역서!AK384</f>
        <v>0</v>
      </c>
      <c r="AK159">
        <f>C159*내역서!AL384</f>
        <v>0</v>
      </c>
      <c r="AL159">
        <f>C159*내역서!AM384</f>
        <v>0</v>
      </c>
      <c r="AM159">
        <f>C159*내역서!AN384</f>
        <v>0</v>
      </c>
      <c r="AN159">
        <f>C159*내역서!AO384</f>
        <v>0</v>
      </c>
      <c r="AO159">
        <f>C159*내역서!AP384</f>
        <v>0</v>
      </c>
      <c r="AP159">
        <f>C159*내역서!AQ384</f>
        <v>0</v>
      </c>
      <c r="AQ159">
        <f>C159*내역서!AR384</f>
        <v>0</v>
      </c>
      <c r="AR159">
        <f>C159*내역서!AS384</f>
        <v>0</v>
      </c>
      <c r="AS159">
        <f>C159*내역서!AT384</f>
        <v>0</v>
      </c>
      <c r="AT159">
        <f>C159*내역서!AU384</f>
        <v>0</v>
      </c>
      <c r="AU159">
        <f>C159*내역서!AV384</f>
        <v>0</v>
      </c>
    </row>
    <row r="160" spans="1:49" ht="23.1" customHeight="1" x14ac:dyDescent="0.3">
      <c r="A160" s="6" t="s">
        <v>508</v>
      </c>
      <c r="B160" s="8" t="s">
        <v>130</v>
      </c>
      <c r="C160" s="14">
        <v>1</v>
      </c>
      <c r="D160" s="9"/>
      <c r="E160" s="9">
        <f t="shared" si="15"/>
        <v>0</v>
      </c>
      <c r="F160" s="9"/>
      <c r="G160" s="9">
        <f t="shared" si="16"/>
        <v>0</v>
      </c>
      <c r="H160" s="9"/>
      <c r="I160" s="9">
        <f t="shared" si="17"/>
        <v>0</v>
      </c>
      <c r="J160" s="9">
        <f t="shared" si="18"/>
        <v>0</v>
      </c>
      <c r="K160" s="9">
        <f t="shared" si="19"/>
        <v>0</v>
      </c>
      <c r="L160" s="7"/>
      <c r="P160">
        <v>1</v>
      </c>
      <c r="Q160">
        <f>C160*내역서!R403</f>
        <v>0</v>
      </c>
      <c r="R160">
        <f>C160*내역서!S403</f>
        <v>0</v>
      </c>
      <c r="S160">
        <f>C160*내역서!T403</f>
        <v>0</v>
      </c>
      <c r="T160">
        <f>C160*내역서!U403</f>
        <v>0</v>
      </c>
      <c r="U160">
        <f>C160*내역서!V403</f>
        <v>0</v>
      </c>
      <c r="V160">
        <f>C160*내역서!W403</f>
        <v>0</v>
      </c>
      <c r="W160">
        <f>C160*내역서!X403</f>
        <v>0</v>
      </c>
      <c r="X160">
        <f>C160*내역서!Y403</f>
        <v>0</v>
      </c>
      <c r="Y160">
        <f>C160*내역서!Z403</f>
        <v>0</v>
      </c>
      <c r="Z160">
        <f>C160*내역서!AA403</f>
        <v>0</v>
      </c>
      <c r="AA160">
        <f>C160*내역서!AB403</f>
        <v>0</v>
      </c>
      <c r="AB160">
        <f>C160*내역서!AC403</f>
        <v>0</v>
      </c>
      <c r="AC160">
        <f>C160*내역서!AD403</f>
        <v>0</v>
      </c>
      <c r="AD160">
        <f>C160*내역서!AE403</f>
        <v>0</v>
      </c>
      <c r="AE160">
        <f>C160*내역서!AF403</f>
        <v>0</v>
      </c>
      <c r="AF160">
        <f>C160*내역서!AG403</f>
        <v>0</v>
      </c>
      <c r="AG160">
        <f>C160*내역서!AH403</f>
        <v>0</v>
      </c>
      <c r="AH160">
        <f>C160*내역서!AI403</f>
        <v>0</v>
      </c>
      <c r="AI160">
        <f>C160*내역서!AJ403</f>
        <v>0</v>
      </c>
      <c r="AJ160">
        <f>C160*내역서!AK403</f>
        <v>0</v>
      </c>
      <c r="AK160">
        <f>C160*내역서!AL403</f>
        <v>0</v>
      </c>
      <c r="AL160">
        <f>C160*내역서!AM403</f>
        <v>0</v>
      </c>
      <c r="AM160">
        <f>C160*내역서!AN403</f>
        <v>0</v>
      </c>
      <c r="AN160">
        <f>C160*내역서!AO403</f>
        <v>0</v>
      </c>
      <c r="AO160">
        <f>C160*내역서!AP403</f>
        <v>0</v>
      </c>
      <c r="AP160">
        <f>C160*내역서!AQ403</f>
        <v>0</v>
      </c>
      <c r="AQ160">
        <f>C160*내역서!AR403</f>
        <v>0</v>
      </c>
      <c r="AR160">
        <f>C160*내역서!AS403</f>
        <v>0</v>
      </c>
      <c r="AS160">
        <f>C160*내역서!AT403</f>
        <v>0</v>
      </c>
      <c r="AT160">
        <f>C160*내역서!AU403</f>
        <v>0</v>
      </c>
      <c r="AU160">
        <f>C160*내역서!AV403</f>
        <v>0</v>
      </c>
    </row>
    <row r="161" spans="1:49" ht="23.1" customHeight="1" x14ac:dyDescent="0.3">
      <c r="A161" s="6" t="s">
        <v>509</v>
      </c>
      <c r="B161" s="8" t="s">
        <v>130</v>
      </c>
      <c r="C161" s="14">
        <v>1</v>
      </c>
      <c r="D161" s="9"/>
      <c r="E161" s="9">
        <f t="shared" si="15"/>
        <v>0</v>
      </c>
      <c r="F161" s="9"/>
      <c r="G161" s="9">
        <f t="shared" si="16"/>
        <v>0</v>
      </c>
      <c r="H161" s="9"/>
      <c r="I161" s="9">
        <f t="shared" si="17"/>
        <v>0</v>
      </c>
      <c r="J161" s="9">
        <f t="shared" si="18"/>
        <v>0</v>
      </c>
      <c r="K161" s="9">
        <f t="shared" si="19"/>
        <v>0</v>
      </c>
      <c r="L161" s="7"/>
      <c r="P161">
        <v>1</v>
      </c>
      <c r="Q161">
        <f>C161*내역서!R422</f>
        <v>0</v>
      </c>
      <c r="R161">
        <f>C161*내역서!S422</f>
        <v>0</v>
      </c>
      <c r="S161">
        <f>C161*내역서!T422</f>
        <v>0</v>
      </c>
      <c r="T161">
        <f>C161*내역서!U422</f>
        <v>0</v>
      </c>
      <c r="U161">
        <f>C161*내역서!V422</f>
        <v>0</v>
      </c>
      <c r="V161">
        <f>C161*내역서!W422</f>
        <v>0</v>
      </c>
      <c r="W161">
        <f>C161*내역서!X422</f>
        <v>0</v>
      </c>
      <c r="X161">
        <f>C161*내역서!Y422</f>
        <v>0</v>
      </c>
      <c r="Y161">
        <f>C161*내역서!Z422</f>
        <v>0</v>
      </c>
      <c r="Z161">
        <f>C161*내역서!AA422</f>
        <v>0</v>
      </c>
      <c r="AA161">
        <f>C161*내역서!AB422</f>
        <v>0</v>
      </c>
      <c r="AB161">
        <f>C161*내역서!AC422</f>
        <v>0</v>
      </c>
      <c r="AC161">
        <f>C161*내역서!AD422</f>
        <v>0</v>
      </c>
      <c r="AD161">
        <f>C161*내역서!AE422</f>
        <v>0</v>
      </c>
      <c r="AE161">
        <f>C161*내역서!AF422</f>
        <v>0</v>
      </c>
      <c r="AF161">
        <f>C161*내역서!AG422</f>
        <v>0</v>
      </c>
      <c r="AG161">
        <f>C161*내역서!AH422</f>
        <v>0</v>
      </c>
      <c r="AH161">
        <f>C161*내역서!AI422</f>
        <v>0</v>
      </c>
      <c r="AI161">
        <f>C161*내역서!AJ422</f>
        <v>0</v>
      </c>
      <c r="AJ161">
        <f>C161*내역서!AK422</f>
        <v>0</v>
      </c>
      <c r="AK161">
        <f>C161*내역서!AL422</f>
        <v>0</v>
      </c>
      <c r="AL161">
        <f>C161*내역서!AM422</f>
        <v>0</v>
      </c>
      <c r="AM161">
        <f>C161*내역서!AN422</f>
        <v>0</v>
      </c>
      <c r="AN161">
        <f>C161*내역서!AO422</f>
        <v>0</v>
      </c>
      <c r="AO161">
        <f>C161*내역서!AP422</f>
        <v>0</v>
      </c>
      <c r="AP161">
        <f>C161*내역서!AQ422</f>
        <v>0</v>
      </c>
      <c r="AQ161">
        <f>C161*내역서!AR422</f>
        <v>0</v>
      </c>
      <c r="AR161">
        <f>C161*내역서!AS422</f>
        <v>0</v>
      </c>
      <c r="AS161">
        <f>C161*내역서!AT422</f>
        <v>0</v>
      </c>
      <c r="AT161">
        <f>C161*내역서!AU422</f>
        <v>0</v>
      </c>
      <c r="AU161">
        <f>C161*내역서!AV422</f>
        <v>0</v>
      </c>
    </row>
    <row r="162" spans="1:49" ht="23.1" customHeight="1" x14ac:dyDescent="0.3">
      <c r="A162" s="6" t="s">
        <v>510</v>
      </c>
      <c r="B162" s="8" t="s">
        <v>130</v>
      </c>
      <c r="C162" s="14">
        <v>1</v>
      </c>
      <c r="D162" s="9"/>
      <c r="E162" s="9">
        <f t="shared" si="15"/>
        <v>0</v>
      </c>
      <c r="F162" s="9"/>
      <c r="G162" s="9">
        <f t="shared" si="16"/>
        <v>0</v>
      </c>
      <c r="H162" s="9"/>
      <c r="I162" s="9">
        <f t="shared" si="17"/>
        <v>0</v>
      </c>
      <c r="J162" s="9">
        <f t="shared" si="18"/>
        <v>0</v>
      </c>
      <c r="K162" s="9">
        <f t="shared" si="19"/>
        <v>0</v>
      </c>
      <c r="L162" s="7"/>
      <c r="P162">
        <v>1</v>
      </c>
      <c r="Q162">
        <f>C162*내역서!R441</f>
        <v>0</v>
      </c>
      <c r="R162">
        <f>C162*내역서!S441</f>
        <v>0</v>
      </c>
      <c r="S162">
        <f>C162*내역서!T441</f>
        <v>0</v>
      </c>
      <c r="T162">
        <f>C162*내역서!U441</f>
        <v>0</v>
      </c>
      <c r="U162">
        <f>C162*내역서!V441</f>
        <v>0</v>
      </c>
      <c r="V162">
        <f>C162*내역서!W441</f>
        <v>0</v>
      </c>
      <c r="W162">
        <f>C162*내역서!X441</f>
        <v>0</v>
      </c>
      <c r="X162">
        <f>C162*내역서!Y441</f>
        <v>0</v>
      </c>
      <c r="Y162">
        <f>C162*내역서!Z441</f>
        <v>0</v>
      </c>
      <c r="Z162">
        <f>C162*내역서!AA441</f>
        <v>0</v>
      </c>
      <c r="AA162">
        <f>C162*내역서!AB441</f>
        <v>0</v>
      </c>
      <c r="AB162">
        <f>C162*내역서!AC441</f>
        <v>0</v>
      </c>
      <c r="AC162">
        <f>C162*내역서!AD441</f>
        <v>0</v>
      </c>
      <c r="AD162">
        <f>C162*내역서!AE441</f>
        <v>0</v>
      </c>
      <c r="AE162">
        <f>C162*내역서!AF441</f>
        <v>0</v>
      </c>
      <c r="AF162">
        <f>C162*내역서!AG441</f>
        <v>0</v>
      </c>
      <c r="AG162">
        <f>C162*내역서!AH441</f>
        <v>0</v>
      </c>
      <c r="AH162">
        <f>C162*내역서!AI441</f>
        <v>0</v>
      </c>
      <c r="AI162">
        <f>C162*내역서!AJ441</f>
        <v>0</v>
      </c>
      <c r="AJ162">
        <f>C162*내역서!AK441</f>
        <v>0</v>
      </c>
      <c r="AK162">
        <f>C162*내역서!AL441</f>
        <v>0</v>
      </c>
      <c r="AL162">
        <f>C162*내역서!AM441</f>
        <v>0</v>
      </c>
      <c r="AM162">
        <f>C162*내역서!AN441</f>
        <v>0</v>
      </c>
      <c r="AN162">
        <f>C162*내역서!AO441</f>
        <v>0</v>
      </c>
      <c r="AO162">
        <f>C162*내역서!AP441</f>
        <v>0</v>
      </c>
      <c r="AP162">
        <f>C162*내역서!AQ441</f>
        <v>0</v>
      </c>
      <c r="AQ162">
        <f>C162*내역서!AR441</f>
        <v>0</v>
      </c>
      <c r="AR162">
        <f>C162*내역서!AS441</f>
        <v>0</v>
      </c>
      <c r="AS162">
        <f>C162*내역서!AT441</f>
        <v>0</v>
      </c>
      <c r="AT162">
        <f>C162*내역서!AU441</f>
        <v>0</v>
      </c>
      <c r="AU162">
        <f>C162*내역서!AV441</f>
        <v>0</v>
      </c>
    </row>
    <row r="163" spans="1:49" ht="23.1" customHeight="1" x14ac:dyDescent="0.3">
      <c r="A163" s="6" t="s">
        <v>511</v>
      </c>
      <c r="B163" s="8" t="s">
        <v>130</v>
      </c>
      <c r="C163" s="14">
        <v>1</v>
      </c>
      <c r="D163" s="9"/>
      <c r="E163" s="9">
        <f t="shared" si="15"/>
        <v>0</v>
      </c>
      <c r="F163" s="9"/>
      <c r="G163" s="9">
        <f t="shared" si="16"/>
        <v>0</v>
      </c>
      <c r="H163" s="9"/>
      <c r="I163" s="9">
        <f t="shared" si="17"/>
        <v>0</v>
      </c>
      <c r="J163" s="9">
        <f t="shared" si="18"/>
        <v>0</v>
      </c>
      <c r="K163" s="9">
        <f t="shared" si="19"/>
        <v>0</v>
      </c>
      <c r="L163" s="7"/>
      <c r="P163">
        <v>1</v>
      </c>
      <c r="Q163">
        <f>C163*내역서!R460</f>
        <v>0</v>
      </c>
      <c r="R163">
        <f>C163*내역서!S460</f>
        <v>0</v>
      </c>
      <c r="S163">
        <f>C163*내역서!T460</f>
        <v>0</v>
      </c>
      <c r="T163">
        <f>C163*내역서!U460</f>
        <v>0</v>
      </c>
      <c r="U163">
        <f>C163*내역서!V460</f>
        <v>0</v>
      </c>
      <c r="V163">
        <f>C163*내역서!W460</f>
        <v>0</v>
      </c>
      <c r="W163">
        <f>C163*내역서!X460</f>
        <v>0</v>
      </c>
      <c r="X163">
        <f>C163*내역서!Y460</f>
        <v>0</v>
      </c>
      <c r="Y163">
        <f>C163*내역서!Z460</f>
        <v>0</v>
      </c>
      <c r="Z163">
        <f>C163*내역서!AA460</f>
        <v>0</v>
      </c>
      <c r="AA163">
        <f>C163*내역서!AB460</f>
        <v>0</v>
      </c>
      <c r="AB163">
        <f>C163*내역서!AC460</f>
        <v>0</v>
      </c>
      <c r="AC163">
        <f>C163*내역서!AD460</f>
        <v>0</v>
      </c>
      <c r="AD163">
        <f>C163*내역서!AE460</f>
        <v>0</v>
      </c>
      <c r="AE163">
        <f>C163*내역서!AF460</f>
        <v>0</v>
      </c>
      <c r="AF163">
        <f>C163*내역서!AG460</f>
        <v>0</v>
      </c>
      <c r="AG163">
        <f>C163*내역서!AH460</f>
        <v>0</v>
      </c>
      <c r="AH163">
        <f>C163*내역서!AI460</f>
        <v>0</v>
      </c>
      <c r="AI163">
        <f>C163*내역서!AJ460</f>
        <v>0</v>
      </c>
      <c r="AJ163">
        <f>C163*내역서!AK460</f>
        <v>0</v>
      </c>
      <c r="AK163">
        <f>C163*내역서!AL460</f>
        <v>0</v>
      </c>
      <c r="AL163">
        <f>C163*내역서!AM460</f>
        <v>0</v>
      </c>
      <c r="AM163">
        <f>C163*내역서!AN460</f>
        <v>0</v>
      </c>
      <c r="AN163">
        <f>C163*내역서!AO460</f>
        <v>0</v>
      </c>
      <c r="AO163">
        <f>C163*내역서!AP460</f>
        <v>0</v>
      </c>
      <c r="AP163">
        <f>C163*내역서!AQ460</f>
        <v>0</v>
      </c>
      <c r="AQ163">
        <f>C163*내역서!AR460</f>
        <v>0</v>
      </c>
      <c r="AR163">
        <f>C163*내역서!AS460</f>
        <v>0</v>
      </c>
      <c r="AS163">
        <f>C163*내역서!AT460</f>
        <v>0</v>
      </c>
      <c r="AT163">
        <f>C163*내역서!AU460</f>
        <v>0</v>
      </c>
      <c r="AU163">
        <f>C163*내역서!AV460</f>
        <v>0</v>
      </c>
    </row>
    <row r="164" spans="1:49" ht="23.1" customHeight="1" x14ac:dyDescent="0.3">
      <c r="A164" s="6" t="s">
        <v>512</v>
      </c>
      <c r="B164" s="8" t="s">
        <v>130</v>
      </c>
      <c r="C164" s="14">
        <v>1</v>
      </c>
      <c r="D164" s="9"/>
      <c r="E164" s="9">
        <f t="shared" si="15"/>
        <v>0</v>
      </c>
      <c r="F164" s="9"/>
      <c r="G164" s="9">
        <f t="shared" si="16"/>
        <v>0</v>
      </c>
      <c r="H164" s="9"/>
      <c r="I164" s="9">
        <f t="shared" si="17"/>
        <v>0</v>
      </c>
      <c r="J164" s="9">
        <f t="shared" si="18"/>
        <v>0</v>
      </c>
      <c r="K164" s="9">
        <f t="shared" si="19"/>
        <v>0</v>
      </c>
      <c r="L164" s="7"/>
      <c r="P164">
        <v>1</v>
      </c>
      <c r="Q164">
        <f>C164*내역서!R498</f>
        <v>0</v>
      </c>
      <c r="R164">
        <f>C164*내역서!S498</f>
        <v>0</v>
      </c>
      <c r="S164">
        <f>C164*내역서!T498</f>
        <v>0</v>
      </c>
      <c r="T164">
        <f>C164*내역서!U498</f>
        <v>0</v>
      </c>
      <c r="U164">
        <f>C164*내역서!V498</f>
        <v>0</v>
      </c>
      <c r="V164">
        <f>C164*내역서!W498</f>
        <v>0</v>
      </c>
      <c r="W164">
        <f>C164*내역서!X498</f>
        <v>0</v>
      </c>
      <c r="X164">
        <f>C164*내역서!Y498</f>
        <v>0</v>
      </c>
      <c r="Y164">
        <f>C164*내역서!Z498</f>
        <v>0</v>
      </c>
      <c r="Z164">
        <f>C164*내역서!AA498</f>
        <v>0</v>
      </c>
      <c r="AA164">
        <f>C164*내역서!AB498</f>
        <v>0</v>
      </c>
      <c r="AB164">
        <f>C164*내역서!AC498</f>
        <v>0</v>
      </c>
      <c r="AC164">
        <f>C164*내역서!AD498</f>
        <v>0</v>
      </c>
      <c r="AD164">
        <f>C164*내역서!AE498</f>
        <v>0</v>
      </c>
      <c r="AE164">
        <f>C164*내역서!AF498</f>
        <v>0</v>
      </c>
      <c r="AF164">
        <f>C164*내역서!AG498</f>
        <v>0</v>
      </c>
      <c r="AG164">
        <f>C164*내역서!AH498</f>
        <v>0</v>
      </c>
      <c r="AH164">
        <f>C164*내역서!AI498</f>
        <v>0</v>
      </c>
      <c r="AI164">
        <f>C164*내역서!AJ498</f>
        <v>0</v>
      </c>
      <c r="AJ164">
        <f>C164*내역서!AK498</f>
        <v>0</v>
      </c>
      <c r="AK164">
        <f>C164*내역서!AL498</f>
        <v>0</v>
      </c>
      <c r="AL164">
        <f>C164*내역서!AM498</f>
        <v>0</v>
      </c>
      <c r="AM164">
        <f>C164*내역서!AN498</f>
        <v>0</v>
      </c>
      <c r="AN164">
        <f>C164*내역서!AO498</f>
        <v>0</v>
      </c>
      <c r="AO164">
        <f>C164*내역서!AP498</f>
        <v>0</v>
      </c>
      <c r="AP164">
        <f>C164*내역서!AQ498</f>
        <v>0</v>
      </c>
      <c r="AQ164">
        <f>C164*내역서!AR498</f>
        <v>0</v>
      </c>
      <c r="AR164">
        <f>C164*내역서!AS498</f>
        <v>0</v>
      </c>
      <c r="AS164">
        <f>C164*내역서!AT498</f>
        <v>0</v>
      </c>
      <c r="AT164">
        <f>C164*내역서!AU498</f>
        <v>0</v>
      </c>
      <c r="AU164">
        <f>C164*내역서!AV498</f>
        <v>0</v>
      </c>
    </row>
    <row r="165" spans="1:49" ht="23.1" customHeight="1" x14ac:dyDescent="0.3">
      <c r="A165" s="6" t="s">
        <v>513</v>
      </c>
      <c r="B165" s="8" t="s">
        <v>130</v>
      </c>
      <c r="C165" s="14">
        <v>1</v>
      </c>
      <c r="D165" s="9"/>
      <c r="E165" s="9">
        <f t="shared" si="15"/>
        <v>0</v>
      </c>
      <c r="F165" s="9"/>
      <c r="G165" s="9">
        <f t="shared" si="16"/>
        <v>0</v>
      </c>
      <c r="H165" s="9"/>
      <c r="I165" s="9">
        <f t="shared" si="17"/>
        <v>0</v>
      </c>
      <c r="J165" s="9">
        <f t="shared" si="18"/>
        <v>0</v>
      </c>
      <c r="K165" s="9">
        <f t="shared" si="19"/>
        <v>0</v>
      </c>
      <c r="L165" s="7"/>
      <c r="P165">
        <v>1</v>
      </c>
      <c r="Q165">
        <f>C165*내역서!R517</f>
        <v>0</v>
      </c>
      <c r="R165">
        <f>C165*내역서!S517</f>
        <v>0</v>
      </c>
      <c r="S165">
        <f>C165*내역서!T517</f>
        <v>0</v>
      </c>
      <c r="T165">
        <f>C165*내역서!U517</f>
        <v>0</v>
      </c>
      <c r="U165">
        <f>C165*내역서!V517</f>
        <v>0</v>
      </c>
      <c r="V165">
        <f>C165*내역서!W517</f>
        <v>0</v>
      </c>
      <c r="W165">
        <f>C165*내역서!X517</f>
        <v>0</v>
      </c>
      <c r="X165">
        <f>C165*내역서!Y517</f>
        <v>0</v>
      </c>
      <c r="Y165">
        <f>C165*내역서!Z517</f>
        <v>0</v>
      </c>
      <c r="Z165">
        <f>C165*내역서!AA517</f>
        <v>0</v>
      </c>
      <c r="AA165">
        <f>C165*내역서!AB517</f>
        <v>0</v>
      </c>
      <c r="AB165">
        <f>C165*내역서!AC517</f>
        <v>0</v>
      </c>
      <c r="AC165">
        <f>C165*내역서!AD517</f>
        <v>0</v>
      </c>
      <c r="AD165">
        <f>C165*내역서!AE517</f>
        <v>0</v>
      </c>
      <c r="AE165">
        <f>C165*내역서!AF517</f>
        <v>0</v>
      </c>
      <c r="AF165">
        <f>C165*내역서!AG517</f>
        <v>0</v>
      </c>
      <c r="AG165">
        <f>C165*내역서!AH517</f>
        <v>0</v>
      </c>
      <c r="AH165">
        <f>C165*내역서!AI517</f>
        <v>0</v>
      </c>
      <c r="AI165">
        <f>C165*내역서!AJ517</f>
        <v>0</v>
      </c>
      <c r="AJ165">
        <f>C165*내역서!AK517</f>
        <v>0</v>
      </c>
      <c r="AK165">
        <f>C165*내역서!AL517</f>
        <v>0</v>
      </c>
      <c r="AL165">
        <f>C165*내역서!AM517</f>
        <v>0</v>
      </c>
      <c r="AM165">
        <f>C165*내역서!AN517</f>
        <v>0</v>
      </c>
      <c r="AN165">
        <f>C165*내역서!AO517</f>
        <v>0</v>
      </c>
      <c r="AO165">
        <f>C165*내역서!AP517</f>
        <v>0</v>
      </c>
      <c r="AP165">
        <f>C165*내역서!AQ517</f>
        <v>0</v>
      </c>
      <c r="AQ165">
        <f>C165*내역서!AR517</f>
        <v>0</v>
      </c>
      <c r="AR165">
        <f>C165*내역서!AS517</f>
        <v>0</v>
      </c>
      <c r="AS165">
        <f>C165*내역서!AT517</f>
        <v>0</v>
      </c>
      <c r="AT165">
        <f>C165*내역서!AU517</f>
        <v>0</v>
      </c>
      <c r="AU165">
        <f>C165*내역서!AV517</f>
        <v>0</v>
      </c>
    </row>
    <row r="166" spans="1:49" ht="23.1" customHeight="1" x14ac:dyDescent="0.3">
      <c r="A166" s="6" t="s">
        <v>515</v>
      </c>
      <c r="B166" s="8" t="s">
        <v>130</v>
      </c>
      <c r="C166" s="14">
        <v>1</v>
      </c>
      <c r="D166" s="9"/>
      <c r="E166" s="9">
        <f t="shared" si="15"/>
        <v>0</v>
      </c>
      <c r="F166" s="9"/>
      <c r="G166" s="9">
        <f t="shared" si="16"/>
        <v>0</v>
      </c>
      <c r="H166" s="9"/>
      <c r="I166" s="9">
        <f t="shared" si="17"/>
        <v>0</v>
      </c>
      <c r="J166" s="9">
        <f t="shared" si="18"/>
        <v>0</v>
      </c>
      <c r="K166" s="9">
        <f t="shared" si="19"/>
        <v>0</v>
      </c>
      <c r="L166" s="7"/>
      <c r="P166">
        <v>1</v>
      </c>
      <c r="Q166">
        <f>C166*내역서!R536</f>
        <v>0</v>
      </c>
      <c r="R166">
        <f>C166*내역서!S536</f>
        <v>0</v>
      </c>
      <c r="S166">
        <f>C166*내역서!T536</f>
        <v>0</v>
      </c>
      <c r="T166">
        <f>C166*내역서!U536</f>
        <v>0</v>
      </c>
      <c r="U166">
        <f>C166*내역서!V536</f>
        <v>0</v>
      </c>
      <c r="V166">
        <f>C166*내역서!W536</f>
        <v>0</v>
      </c>
      <c r="W166">
        <f>C166*내역서!X536</f>
        <v>0</v>
      </c>
      <c r="X166">
        <f>C166*내역서!Y536</f>
        <v>0</v>
      </c>
      <c r="Y166">
        <f>C166*내역서!Z536</f>
        <v>0</v>
      </c>
      <c r="Z166">
        <f>C166*내역서!AA536</f>
        <v>0</v>
      </c>
      <c r="AA166">
        <f>C166*내역서!AB536</f>
        <v>0</v>
      </c>
      <c r="AB166">
        <f>C166*내역서!AC536</f>
        <v>0</v>
      </c>
      <c r="AC166">
        <f>C166*내역서!AD536</f>
        <v>0</v>
      </c>
      <c r="AD166">
        <f>C166*내역서!AE536</f>
        <v>0</v>
      </c>
      <c r="AE166">
        <f>C166*내역서!AF536</f>
        <v>0</v>
      </c>
      <c r="AF166">
        <f>C166*내역서!AG536</f>
        <v>0</v>
      </c>
      <c r="AG166">
        <f>C166*내역서!AH536</f>
        <v>0</v>
      </c>
      <c r="AH166">
        <f>C166*내역서!AI536</f>
        <v>0</v>
      </c>
      <c r="AI166">
        <f>C166*내역서!AJ536</f>
        <v>0</v>
      </c>
      <c r="AJ166">
        <f>C166*내역서!AK536</f>
        <v>0</v>
      </c>
      <c r="AK166">
        <f>C166*내역서!AL536</f>
        <v>0</v>
      </c>
      <c r="AL166">
        <f>C166*내역서!AM536</f>
        <v>0</v>
      </c>
      <c r="AM166">
        <f>C166*내역서!AN536</f>
        <v>0</v>
      </c>
      <c r="AN166">
        <f>C166*내역서!AO536</f>
        <v>0</v>
      </c>
      <c r="AO166">
        <f>C166*내역서!AP536</f>
        <v>0</v>
      </c>
      <c r="AP166">
        <f>C166*내역서!AQ536</f>
        <v>0</v>
      </c>
      <c r="AQ166">
        <f>C166*내역서!AR536</f>
        <v>0</v>
      </c>
      <c r="AR166">
        <f>C166*내역서!AS536</f>
        <v>0</v>
      </c>
      <c r="AS166">
        <f>C166*내역서!AT536</f>
        <v>0</v>
      </c>
      <c r="AT166">
        <f>C166*내역서!AU536</f>
        <v>0</v>
      </c>
      <c r="AU166">
        <f>C166*내역서!AV536</f>
        <v>0</v>
      </c>
    </row>
    <row r="167" spans="1:49" ht="23.1" customHeight="1" x14ac:dyDescent="0.3">
      <c r="A167" s="6" t="s">
        <v>516</v>
      </c>
      <c r="B167" s="8" t="s">
        <v>130</v>
      </c>
      <c r="C167" s="14">
        <v>1</v>
      </c>
      <c r="D167" s="9"/>
      <c r="E167" s="9">
        <f t="shared" si="15"/>
        <v>0</v>
      </c>
      <c r="F167" s="9"/>
      <c r="G167" s="9">
        <f t="shared" si="16"/>
        <v>0</v>
      </c>
      <c r="H167" s="9"/>
      <c r="I167" s="9">
        <f t="shared" si="17"/>
        <v>0</v>
      </c>
      <c r="J167" s="9">
        <f t="shared" si="18"/>
        <v>0</v>
      </c>
      <c r="K167" s="9">
        <f t="shared" si="19"/>
        <v>0</v>
      </c>
      <c r="L167" s="7"/>
      <c r="P167">
        <v>1</v>
      </c>
      <c r="Q167">
        <f>C167*내역서!R574</f>
        <v>0</v>
      </c>
      <c r="R167">
        <f>C167*내역서!S574</f>
        <v>0</v>
      </c>
      <c r="S167">
        <f>C167*내역서!T574</f>
        <v>0</v>
      </c>
      <c r="T167">
        <f>C167*내역서!U574</f>
        <v>0</v>
      </c>
      <c r="U167">
        <f>C167*내역서!V574</f>
        <v>0</v>
      </c>
      <c r="V167">
        <f>C167*내역서!W574</f>
        <v>0</v>
      </c>
      <c r="W167">
        <f>C167*내역서!X574</f>
        <v>0</v>
      </c>
      <c r="X167">
        <f>C167*내역서!Y574</f>
        <v>0</v>
      </c>
      <c r="Y167">
        <f>C167*내역서!Z574</f>
        <v>0</v>
      </c>
      <c r="Z167">
        <f>C167*내역서!AA574</f>
        <v>0</v>
      </c>
      <c r="AA167">
        <f>C167*내역서!AB574</f>
        <v>0</v>
      </c>
      <c r="AB167">
        <f>C167*내역서!AC574</f>
        <v>0</v>
      </c>
      <c r="AC167">
        <f>C167*내역서!AD574</f>
        <v>0</v>
      </c>
      <c r="AD167">
        <f>C167*내역서!AE574</f>
        <v>0</v>
      </c>
      <c r="AE167">
        <f>C167*내역서!AF574</f>
        <v>0</v>
      </c>
      <c r="AF167">
        <f>C167*내역서!AG574</f>
        <v>0</v>
      </c>
      <c r="AG167">
        <f>C167*내역서!AH574</f>
        <v>0</v>
      </c>
      <c r="AH167">
        <f>C167*내역서!AI574</f>
        <v>0</v>
      </c>
      <c r="AI167">
        <f>C167*내역서!AJ574</f>
        <v>0</v>
      </c>
      <c r="AJ167">
        <f>C167*내역서!AK574</f>
        <v>0</v>
      </c>
      <c r="AK167">
        <f>C167*내역서!AL574</f>
        <v>0</v>
      </c>
      <c r="AL167">
        <f>C167*내역서!AM574</f>
        <v>0</v>
      </c>
      <c r="AM167">
        <f>C167*내역서!AN574</f>
        <v>0</v>
      </c>
      <c r="AN167">
        <f>C167*내역서!AO574</f>
        <v>0</v>
      </c>
      <c r="AO167">
        <f>C167*내역서!AP574</f>
        <v>0</v>
      </c>
      <c r="AP167">
        <f>C167*내역서!AQ574</f>
        <v>0</v>
      </c>
      <c r="AQ167">
        <f>C167*내역서!AR574</f>
        <v>0</v>
      </c>
      <c r="AR167">
        <f>C167*내역서!AS574</f>
        <v>0</v>
      </c>
      <c r="AS167">
        <f>C167*내역서!AT574</f>
        <v>0</v>
      </c>
      <c r="AT167">
        <f>C167*내역서!AU574</f>
        <v>0</v>
      </c>
      <c r="AU167">
        <f>C167*내역서!AV574</f>
        <v>0</v>
      </c>
    </row>
    <row r="168" spans="1:49" ht="23.1" customHeight="1" x14ac:dyDescent="0.3">
      <c r="A168" s="6" t="s">
        <v>517</v>
      </c>
      <c r="B168" s="8" t="s">
        <v>130</v>
      </c>
      <c r="C168" s="14">
        <v>1</v>
      </c>
      <c r="D168" s="9"/>
      <c r="E168" s="9">
        <f t="shared" si="15"/>
        <v>0</v>
      </c>
      <c r="F168" s="9"/>
      <c r="G168" s="9">
        <f t="shared" si="16"/>
        <v>0</v>
      </c>
      <c r="H168" s="9"/>
      <c r="I168" s="9">
        <f t="shared" si="17"/>
        <v>0</v>
      </c>
      <c r="J168" s="9">
        <f t="shared" si="18"/>
        <v>0</v>
      </c>
      <c r="K168" s="9">
        <f t="shared" si="19"/>
        <v>0</v>
      </c>
      <c r="L168" s="7"/>
      <c r="P168">
        <v>1</v>
      </c>
      <c r="Q168">
        <f>C168*내역서!R593</f>
        <v>0</v>
      </c>
      <c r="R168">
        <f>C168*내역서!S593</f>
        <v>0</v>
      </c>
      <c r="S168">
        <f>C168*내역서!T593</f>
        <v>0</v>
      </c>
      <c r="T168">
        <f>C168*내역서!U593</f>
        <v>0</v>
      </c>
      <c r="U168">
        <f>C168*내역서!V593</f>
        <v>0</v>
      </c>
      <c r="V168">
        <f>C168*내역서!W593</f>
        <v>0</v>
      </c>
      <c r="W168">
        <f>C168*내역서!X593</f>
        <v>0</v>
      </c>
      <c r="X168">
        <f>C168*내역서!Y593</f>
        <v>0</v>
      </c>
      <c r="Y168">
        <f>C168*내역서!Z593</f>
        <v>0</v>
      </c>
      <c r="Z168">
        <f>C168*내역서!AA593</f>
        <v>0</v>
      </c>
      <c r="AA168">
        <f>C168*내역서!AB593</f>
        <v>0</v>
      </c>
      <c r="AB168">
        <f>C168*내역서!AC593</f>
        <v>0</v>
      </c>
      <c r="AC168">
        <f>C168*내역서!AD593</f>
        <v>0</v>
      </c>
      <c r="AD168">
        <f>C168*내역서!AE593</f>
        <v>0</v>
      </c>
      <c r="AE168">
        <f>C168*내역서!AF593</f>
        <v>0</v>
      </c>
      <c r="AF168">
        <f>C168*내역서!AG593</f>
        <v>0</v>
      </c>
      <c r="AG168">
        <f>C168*내역서!AH593</f>
        <v>0</v>
      </c>
      <c r="AH168">
        <f>C168*내역서!AI593</f>
        <v>0</v>
      </c>
      <c r="AI168">
        <f>C168*내역서!AJ593</f>
        <v>0</v>
      </c>
      <c r="AJ168">
        <f>C168*내역서!AK593</f>
        <v>0</v>
      </c>
      <c r="AK168">
        <f>C168*내역서!AL593</f>
        <v>0</v>
      </c>
      <c r="AL168">
        <f>C168*내역서!AM593</f>
        <v>0</v>
      </c>
      <c r="AM168">
        <f>C168*내역서!AN593</f>
        <v>0</v>
      </c>
      <c r="AN168">
        <f>C168*내역서!AO593</f>
        <v>0</v>
      </c>
      <c r="AO168">
        <f>C168*내역서!AP593</f>
        <v>0</v>
      </c>
      <c r="AP168">
        <f>C168*내역서!AQ593</f>
        <v>0</v>
      </c>
      <c r="AQ168">
        <f>C168*내역서!AR593</f>
        <v>0</v>
      </c>
      <c r="AR168">
        <f>C168*내역서!AS593</f>
        <v>0</v>
      </c>
      <c r="AS168">
        <f>C168*내역서!AT593</f>
        <v>0</v>
      </c>
      <c r="AT168">
        <f>C168*내역서!AU593</f>
        <v>0</v>
      </c>
      <c r="AU168">
        <f>C168*내역서!AV593</f>
        <v>0</v>
      </c>
    </row>
    <row r="169" spans="1:49" ht="23.1" customHeight="1" x14ac:dyDescent="0.3">
      <c r="A169" s="6" t="s">
        <v>518</v>
      </c>
      <c r="B169" s="8" t="s">
        <v>130</v>
      </c>
      <c r="C169" s="14">
        <v>1</v>
      </c>
      <c r="D169" s="9"/>
      <c r="E169" s="9">
        <f t="shared" si="15"/>
        <v>0</v>
      </c>
      <c r="F169" s="9"/>
      <c r="G169" s="9">
        <f t="shared" si="16"/>
        <v>0</v>
      </c>
      <c r="H169" s="9"/>
      <c r="I169" s="9">
        <f t="shared" si="17"/>
        <v>0</v>
      </c>
      <c r="J169" s="9">
        <f t="shared" si="18"/>
        <v>0</v>
      </c>
      <c r="K169" s="9">
        <f t="shared" si="19"/>
        <v>0</v>
      </c>
      <c r="L169" s="7"/>
      <c r="P169">
        <v>1</v>
      </c>
      <c r="Q169">
        <f>C169*내역서!R631</f>
        <v>0</v>
      </c>
      <c r="R169">
        <f>C169*내역서!S631</f>
        <v>0</v>
      </c>
      <c r="S169">
        <f>C169*내역서!T631</f>
        <v>0</v>
      </c>
      <c r="T169">
        <f>C169*내역서!U631</f>
        <v>0</v>
      </c>
      <c r="U169">
        <f>C169*내역서!V631</f>
        <v>0</v>
      </c>
      <c r="V169">
        <f>C169*내역서!W631</f>
        <v>0</v>
      </c>
      <c r="W169">
        <f>C169*내역서!X631</f>
        <v>0</v>
      </c>
      <c r="X169">
        <f>C169*내역서!Y631</f>
        <v>0</v>
      </c>
      <c r="Y169">
        <f>C169*내역서!Z631</f>
        <v>0</v>
      </c>
      <c r="Z169">
        <f>C169*내역서!AA631</f>
        <v>0</v>
      </c>
      <c r="AA169">
        <f>C169*내역서!AB631</f>
        <v>0</v>
      </c>
      <c r="AB169">
        <f>C169*내역서!AC631</f>
        <v>0</v>
      </c>
      <c r="AC169">
        <f>C169*내역서!AD631</f>
        <v>0</v>
      </c>
      <c r="AD169">
        <f>C169*내역서!AE631</f>
        <v>0</v>
      </c>
      <c r="AE169">
        <f>C169*내역서!AF631</f>
        <v>0</v>
      </c>
      <c r="AF169">
        <f>C169*내역서!AG631</f>
        <v>0</v>
      </c>
      <c r="AG169">
        <f>C169*내역서!AH631</f>
        <v>0</v>
      </c>
      <c r="AH169">
        <f>C169*내역서!AI631</f>
        <v>0</v>
      </c>
      <c r="AI169">
        <f>C169*내역서!AJ631</f>
        <v>0</v>
      </c>
      <c r="AJ169">
        <f>C169*내역서!AK631</f>
        <v>0</v>
      </c>
      <c r="AK169">
        <f>C169*내역서!AL631</f>
        <v>0</v>
      </c>
      <c r="AL169">
        <f>C169*내역서!AM631</f>
        <v>0</v>
      </c>
      <c r="AM169">
        <f>C169*내역서!AN631</f>
        <v>0</v>
      </c>
      <c r="AN169">
        <f>C169*내역서!AO631</f>
        <v>0</v>
      </c>
      <c r="AO169">
        <f>C169*내역서!AP631</f>
        <v>0</v>
      </c>
      <c r="AP169">
        <f>C169*내역서!AQ631</f>
        <v>0</v>
      </c>
      <c r="AQ169">
        <f>C169*내역서!AR631</f>
        <v>0</v>
      </c>
      <c r="AR169">
        <f>C169*내역서!AS631</f>
        <v>0</v>
      </c>
      <c r="AS169">
        <f>C169*내역서!AT631</f>
        <v>0</v>
      </c>
      <c r="AT169">
        <f>C169*내역서!AU631</f>
        <v>0</v>
      </c>
      <c r="AU169">
        <f>C169*내역서!AV631</f>
        <v>0</v>
      </c>
    </row>
    <row r="170" spans="1:49" ht="23.1" customHeight="1" x14ac:dyDescent="0.3">
      <c r="A170" s="6" t="s">
        <v>520</v>
      </c>
      <c r="B170" s="8" t="s">
        <v>130</v>
      </c>
      <c r="C170" s="14">
        <v>1</v>
      </c>
      <c r="D170" s="9"/>
      <c r="E170" s="9">
        <f t="shared" si="15"/>
        <v>0</v>
      </c>
      <c r="F170" s="9"/>
      <c r="G170" s="9">
        <f t="shared" si="16"/>
        <v>0</v>
      </c>
      <c r="H170" s="9"/>
      <c r="I170" s="9">
        <f t="shared" si="17"/>
        <v>0</v>
      </c>
      <c r="J170" s="9">
        <f t="shared" si="18"/>
        <v>0</v>
      </c>
      <c r="K170" s="9">
        <f t="shared" si="19"/>
        <v>0</v>
      </c>
      <c r="L170" s="7"/>
      <c r="P170">
        <v>1</v>
      </c>
      <c r="Q170">
        <f>C170*내역서!R650</f>
        <v>0</v>
      </c>
      <c r="R170">
        <f>C170*내역서!S650</f>
        <v>0</v>
      </c>
      <c r="S170">
        <f>C170*내역서!T650</f>
        <v>0</v>
      </c>
      <c r="T170">
        <f>C170*내역서!U650</f>
        <v>0</v>
      </c>
      <c r="U170">
        <f>C170*내역서!V650</f>
        <v>0</v>
      </c>
      <c r="V170">
        <f>C170*내역서!W650</f>
        <v>0</v>
      </c>
      <c r="W170">
        <f>C170*내역서!X650</f>
        <v>0</v>
      </c>
      <c r="X170">
        <f>C170*내역서!Y650</f>
        <v>0</v>
      </c>
      <c r="Y170">
        <f>C170*내역서!Z650</f>
        <v>0</v>
      </c>
      <c r="Z170">
        <f>C170*내역서!AA650</f>
        <v>0</v>
      </c>
      <c r="AA170">
        <f>C170*내역서!AB650</f>
        <v>0</v>
      </c>
      <c r="AB170">
        <f>C170*내역서!AC650</f>
        <v>0</v>
      </c>
      <c r="AC170">
        <f>C170*내역서!AD650</f>
        <v>0</v>
      </c>
      <c r="AD170">
        <f>C170*내역서!AE650</f>
        <v>0</v>
      </c>
      <c r="AE170">
        <f>C170*내역서!AF650</f>
        <v>0</v>
      </c>
      <c r="AF170">
        <f>C170*내역서!AG650</f>
        <v>0</v>
      </c>
      <c r="AG170">
        <f>C170*내역서!AH650</f>
        <v>0</v>
      </c>
      <c r="AH170">
        <f>C170*내역서!AI650</f>
        <v>0</v>
      </c>
      <c r="AI170">
        <f>C170*내역서!AJ650</f>
        <v>0</v>
      </c>
      <c r="AJ170">
        <f>C170*내역서!AK650</f>
        <v>0</v>
      </c>
      <c r="AK170">
        <f>C170*내역서!AL650</f>
        <v>0</v>
      </c>
      <c r="AL170">
        <f>C170*내역서!AM650</f>
        <v>0</v>
      </c>
      <c r="AM170">
        <f>C170*내역서!AN650</f>
        <v>0</v>
      </c>
      <c r="AN170">
        <f>C170*내역서!AO650</f>
        <v>0</v>
      </c>
      <c r="AO170">
        <f>C170*내역서!AP650</f>
        <v>0</v>
      </c>
      <c r="AP170">
        <f>C170*내역서!AQ650</f>
        <v>0</v>
      </c>
      <c r="AQ170">
        <f>C170*내역서!AR650</f>
        <v>0</v>
      </c>
      <c r="AR170">
        <f>C170*내역서!AS650</f>
        <v>0</v>
      </c>
      <c r="AS170">
        <f>C170*내역서!AT650</f>
        <v>0</v>
      </c>
      <c r="AT170">
        <f>C170*내역서!AU650</f>
        <v>0</v>
      </c>
      <c r="AU170">
        <f>C170*내역서!AV650</f>
        <v>0</v>
      </c>
    </row>
    <row r="171" spans="1:49" ht="23.1" customHeight="1" x14ac:dyDescent="0.3">
      <c r="A171" s="6" t="s">
        <v>521</v>
      </c>
      <c r="B171" s="8" t="s">
        <v>130</v>
      </c>
      <c r="C171" s="14">
        <v>1</v>
      </c>
      <c r="D171" s="9"/>
      <c r="E171" s="9">
        <f t="shared" si="15"/>
        <v>0</v>
      </c>
      <c r="F171" s="9"/>
      <c r="G171" s="9">
        <f t="shared" si="16"/>
        <v>0</v>
      </c>
      <c r="H171" s="9"/>
      <c r="I171" s="9">
        <f t="shared" si="17"/>
        <v>0</v>
      </c>
      <c r="J171" s="9">
        <f t="shared" si="18"/>
        <v>0</v>
      </c>
      <c r="K171" s="9">
        <f t="shared" si="19"/>
        <v>0</v>
      </c>
      <c r="L171" s="7"/>
      <c r="P171">
        <v>1</v>
      </c>
      <c r="Q171">
        <f>C171*내역서!R669</f>
        <v>0</v>
      </c>
      <c r="R171">
        <f>C171*내역서!S669</f>
        <v>0</v>
      </c>
      <c r="S171">
        <f>C171*내역서!T669</f>
        <v>0</v>
      </c>
      <c r="T171">
        <f>C171*내역서!U669</f>
        <v>0</v>
      </c>
      <c r="U171">
        <f>C171*내역서!V669</f>
        <v>0</v>
      </c>
      <c r="V171">
        <f>C171*내역서!W669</f>
        <v>0</v>
      </c>
      <c r="W171">
        <f>C171*내역서!X669</f>
        <v>0</v>
      </c>
      <c r="X171">
        <f>C171*내역서!Y669</f>
        <v>0</v>
      </c>
      <c r="Y171">
        <f>C171*내역서!Z669</f>
        <v>0</v>
      </c>
      <c r="Z171">
        <f>C171*내역서!AA669</f>
        <v>0</v>
      </c>
      <c r="AA171">
        <f>C171*내역서!AB669</f>
        <v>0</v>
      </c>
      <c r="AB171">
        <f>C171*내역서!AC669</f>
        <v>0</v>
      </c>
      <c r="AC171">
        <f>C171*내역서!AD669</f>
        <v>0</v>
      </c>
      <c r="AD171">
        <f>C171*내역서!AE669</f>
        <v>0</v>
      </c>
      <c r="AE171">
        <f>C171*내역서!AF669</f>
        <v>0</v>
      </c>
      <c r="AF171">
        <f>C171*내역서!AG669</f>
        <v>0</v>
      </c>
      <c r="AG171">
        <f>C171*내역서!AH669</f>
        <v>0</v>
      </c>
      <c r="AH171">
        <f>C171*내역서!AI669</f>
        <v>0</v>
      </c>
      <c r="AI171">
        <f>C171*내역서!AJ669</f>
        <v>0</v>
      </c>
      <c r="AJ171">
        <f>C171*내역서!AK669</f>
        <v>0</v>
      </c>
      <c r="AK171">
        <f>C171*내역서!AL669</f>
        <v>0</v>
      </c>
      <c r="AL171">
        <f>C171*내역서!AM669</f>
        <v>0</v>
      </c>
      <c r="AM171">
        <f>C171*내역서!AN669</f>
        <v>0</v>
      </c>
      <c r="AN171">
        <f>C171*내역서!AO669</f>
        <v>0</v>
      </c>
      <c r="AO171">
        <f>C171*내역서!AP669</f>
        <v>0</v>
      </c>
      <c r="AP171">
        <f>C171*내역서!AQ669</f>
        <v>0</v>
      </c>
      <c r="AQ171">
        <f>C171*내역서!AR669</f>
        <v>0</v>
      </c>
      <c r="AR171">
        <f>C171*내역서!AS669</f>
        <v>0</v>
      </c>
      <c r="AS171">
        <f>C171*내역서!AT669</f>
        <v>0</v>
      </c>
      <c r="AT171">
        <f>C171*내역서!AU669</f>
        <v>0</v>
      </c>
      <c r="AU171">
        <f>C171*내역서!AV669</f>
        <v>0</v>
      </c>
    </row>
    <row r="172" spans="1:49" ht="23.1" customHeight="1" x14ac:dyDescent="0.3">
      <c r="A172" s="7"/>
      <c r="B172" s="14"/>
      <c r="C172" s="14"/>
      <c r="D172" s="9"/>
      <c r="E172" s="9"/>
      <c r="F172" s="9"/>
      <c r="G172" s="9"/>
      <c r="H172" s="9"/>
      <c r="I172" s="9"/>
      <c r="J172" s="9"/>
      <c r="K172" s="9"/>
      <c r="L172" s="7"/>
    </row>
    <row r="173" spans="1:49" ht="23.1" customHeight="1" x14ac:dyDescent="0.3">
      <c r="A173" s="7"/>
      <c r="B173" s="14"/>
      <c r="C173" s="14"/>
      <c r="D173" s="9"/>
      <c r="E173" s="9"/>
      <c r="F173" s="9"/>
      <c r="G173" s="9"/>
      <c r="H173" s="9"/>
      <c r="I173" s="9"/>
      <c r="J173" s="9"/>
      <c r="K173" s="9"/>
      <c r="L173" s="7"/>
    </row>
    <row r="174" spans="1:49" ht="23.1" customHeight="1" x14ac:dyDescent="0.3">
      <c r="A174" s="7"/>
      <c r="B174" s="14"/>
      <c r="C174" s="14"/>
      <c r="D174" s="9"/>
      <c r="E174" s="9"/>
      <c r="F174" s="9"/>
      <c r="G174" s="9"/>
      <c r="H174" s="9"/>
      <c r="I174" s="9"/>
      <c r="J174" s="9"/>
      <c r="K174" s="9"/>
      <c r="L174" s="7"/>
    </row>
    <row r="175" spans="1:49" ht="23.1" customHeight="1" x14ac:dyDescent="0.3">
      <c r="A175" s="10" t="s">
        <v>131</v>
      </c>
      <c r="B175" s="12"/>
      <c r="C175" s="12"/>
      <c r="D175" s="13"/>
      <c r="E175" s="13">
        <f>SUMIF(P158:P171, "1", E158:E171)</f>
        <v>0</v>
      </c>
      <c r="F175" s="13"/>
      <c r="G175" s="13">
        <f>SUMIF(P158:P171, "1", G158:G171)</f>
        <v>0</v>
      </c>
      <c r="H175" s="13"/>
      <c r="I175" s="13">
        <f>SUMIF(P158:P171, "1", I158:I171)</f>
        <v>0</v>
      </c>
      <c r="J175" s="13"/>
      <c r="K175" s="13">
        <f>E175+G175+I175</f>
        <v>0</v>
      </c>
      <c r="L175" s="11"/>
      <c r="Q175">
        <f t="shared" ref="Q175:AW175" si="20">SUM(Q158:Q171)</f>
        <v>0</v>
      </c>
      <c r="R175">
        <f t="shared" si="20"/>
        <v>0</v>
      </c>
      <c r="S175">
        <f t="shared" si="20"/>
        <v>0</v>
      </c>
      <c r="T175">
        <f t="shared" si="20"/>
        <v>0</v>
      </c>
      <c r="U175">
        <f t="shared" si="20"/>
        <v>0</v>
      </c>
      <c r="V175">
        <f t="shared" si="20"/>
        <v>0</v>
      </c>
      <c r="W175">
        <f t="shared" si="20"/>
        <v>0</v>
      </c>
      <c r="X175">
        <f t="shared" si="20"/>
        <v>0</v>
      </c>
      <c r="Y175">
        <f t="shared" si="20"/>
        <v>0</v>
      </c>
      <c r="Z175">
        <f t="shared" si="20"/>
        <v>0</v>
      </c>
      <c r="AA175">
        <f t="shared" si="20"/>
        <v>0</v>
      </c>
      <c r="AB175">
        <f t="shared" si="20"/>
        <v>0</v>
      </c>
      <c r="AC175">
        <f t="shared" si="20"/>
        <v>0</v>
      </c>
      <c r="AD175">
        <f t="shared" si="20"/>
        <v>0</v>
      </c>
      <c r="AE175">
        <f t="shared" si="20"/>
        <v>0</v>
      </c>
      <c r="AF175">
        <f t="shared" si="20"/>
        <v>0</v>
      </c>
      <c r="AG175">
        <f t="shared" si="20"/>
        <v>0</v>
      </c>
      <c r="AH175">
        <f t="shared" si="20"/>
        <v>0</v>
      </c>
      <c r="AI175">
        <f t="shared" si="20"/>
        <v>0</v>
      </c>
      <c r="AJ175">
        <f t="shared" si="20"/>
        <v>0</v>
      </c>
      <c r="AK175">
        <f t="shared" si="20"/>
        <v>0</v>
      </c>
      <c r="AL175">
        <f t="shared" si="20"/>
        <v>0</v>
      </c>
      <c r="AM175">
        <f t="shared" si="20"/>
        <v>0</v>
      </c>
      <c r="AN175">
        <f t="shared" si="20"/>
        <v>0</v>
      </c>
      <c r="AO175">
        <f t="shared" si="20"/>
        <v>0</v>
      </c>
      <c r="AP175">
        <f t="shared" si="20"/>
        <v>0</v>
      </c>
      <c r="AQ175">
        <f t="shared" si="20"/>
        <v>0</v>
      </c>
      <c r="AR175">
        <f t="shared" si="20"/>
        <v>0</v>
      </c>
      <c r="AS175">
        <f t="shared" si="20"/>
        <v>0</v>
      </c>
      <c r="AT175">
        <f t="shared" si="20"/>
        <v>0</v>
      </c>
      <c r="AU175">
        <f t="shared" si="20"/>
        <v>0</v>
      </c>
      <c r="AV175">
        <f t="shared" si="20"/>
        <v>0</v>
      </c>
      <c r="AW175">
        <f t="shared" si="20"/>
        <v>0</v>
      </c>
    </row>
    <row r="176" spans="1:49" ht="23.1" customHeight="1" x14ac:dyDescent="0.3">
      <c r="A176" s="6" t="s">
        <v>8</v>
      </c>
      <c r="B176" s="14"/>
      <c r="C176" s="14"/>
      <c r="D176" s="9"/>
      <c r="E176" s="9"/>
      <c r="F176" s="9"/>
      <c r="G176" s="9"/>
      <c r="H176" s="9"/>
      <c r="I176" s="9"/>
      <c r="J176" s="9"/>
      <c r="K176" s="9"/>
      <c r="L176" s="7"/>
    </row>
    <row r="177" spans="1:47" ht="23.1" customHeight="1" x14ac:dyDescent="0.3">
      <c r="A177" s="6" t="s">
        <v>522</v>
      </c>
      <c r="B177" s="8" t="s">
        <v>130</v>
      </c>
      <c r="C177" s="14">
        <v>1</v>
      </c>
      <c r="D177" s="9"/>
      <c r="E177" s="9">
        <f t="shared" ref="E177:E188" si="21">C177*D177</f>
        <v>0</v>
      </c>
      <c r="F177" s="9"/>
      <c r="G177" s="9">
        <f t="shared" ref="G177:G188" si="22">C177*F177</f>
        <v>0</v>
      </c>
      <c r="H177" s="9"/>
      <c r="I177" s="9">
        <f t="shared" ref="I177:I188" si="23">C177*H177</f>
        <v>0</v>
      </c>
      <c r="J177" s="9">
        <f t="shared" ref="J177:J188" si="24">D177+F177+H177</f>
        <v>0</v>
      </c>
      <c r="K177" s="9">
        <f t="shared" ref="K177:K188" si="25">E177+G177+I177</f>
        <v>0</v>
      </c>
      <c r="L177" s="7"/>
      <c r="P177">
        <v>1</v>
      </c>
      <c r="Q177">
        <f>C177*내역서!R688</f>
        <v>0</v>
      </c>
      <c r="R177">
        <f>C177*내역서!S688</f>
        <v>0</v>
      </c>
      <c r="S177">
        <f>C177*내역서!T688</f>
        <v>0</v>
      </c>
      <c r="T177">
        <f>C177*내역서!U688</f>
        <v>0</v>
      </c>
      <c r="U177">
        <f>C177*내역서!V688</f>
        <v>0</v>
      </c>
      <c r="V177">
        <f>C177*내역서!W688</f>
        <v>0</v>
      </c>
      <c r="W177">
        <f>C177*내역서!X688</f>
        <v>0</v>
      </c>
      <c r="X177">
        <f>C177*내역서!Y688</f>
        <v>0</v>
      </c>
      <c r="Y177">
        <f>C177*내역서!Z688</f>
        <v>0</v>
      </c>
      <c r="Z177">
        <f>C177*내역서!AA688</f>
        <v>0</v>
      </c>
      <c r="AA177">
        <f>C177*내역서!AB688</f>
        <v>0</v>
      </c>
      <c r="AB177">
        <f>C177*내역서!AC688</f>
        <v>0</v>
      </c>
      <c r="AC177">
        <f>C177*내역서!AD688</f>
        <v>0</v>
      </c>
      <c r="AD177">
        <f>C177*내역서!AE688</f>
        <v>0</v>
      </c>
      <c r="AE177">
        <f>C177*내역서!AF688</f>
        <v>0</v>
      </c>
      <c r="AF177">
        <f>C177*내역서!AG688</f>
        <v>0</v>
      </c>
      <c r="AG177">
        <f>C177*내역서!AH688</f>
        <v>0</v>
      </c>
      <c r="AH177">
        <f>C177*내역서!AI688</f>
        <v>0</v>
      </c>
      <c r="AI177">
        <f>C177*내역서!AJ688</f>
        <v>0</v>
      </c>
      <c r="AJ177">
        <f>C177*내역서!AK688</f>
        <v>0</v>
      </c>
      <c r="AK177">
        <f>C177*내역서!AL688</f>
        <v>0</v>
      </c>
      <c r="AL177">
        <f>C177*내역서!AM688</f>
        <v>0</v>
      </c>
      <c r="AM177">
        <f>C177*내역서!AN688</f>
        <v>0</v>
      </c>
      <c r="AN177">
        <f>C177*내역서!AO688</f>
        <v>0</v>
      </c>
      <c r="AO177">
        <f>C177*내역서!AP688</f>
        <v>0</v>
      </c>
      <c r="AP177">
        <f>C177*내역서!AQ688</f>
        <v>0</v>
      </c>
      <c r="AQ177">
        <f>C177*내역서!AR688</f>
        <v>0</v>
      </c>
      <c r="AR177">
        <f>C177*내역서!AS688</f>
        <v>0</v>
      </c>
      <c r="AS177">
        <f>C177*내역서!AT688</f>
        <v>0</v>
      </c>
      <c r="AT177">
        <f>C177*내역서!AU688</f>
        <v>0</v>
      </c>
      <c r="AU177">
        <f>C177*내역서!AV688</f>
        <v>0</v>
      </c>
    </row>
    <row r="178" spans="1:47" ht="23.1" customHeight="1" x14ac:dyDescent="0.3">
      <c r="A178" s="6" t="s">
        <v>523</v>
      </c>
      <c r="B178" s="8" t="s">
        <v>130</v>
      </c>
      <c r="C178" s="14">
        <v>1</v>
      </c>
      <c r="D178" s="9"/>
      <c r="E178" s="9">
        <f t="shared" si="21"/>
        <v>0</v>
      </c>
      <c r="F178" s="9"/>
      <c r="G178" s="9">
        <f t="shared" si="22"/>
        <v>0</v>
      </c>
      <c r="H178" s="9"/>
      <c r="I178" s="9">
        <f t="shared" si="23"/>
        <v>0</v>
      </c>
      <c r="J178" s="9">
        <f t="shared" si="24"/>
        <v>0</v>
      </c>
      <c r="K178" s="9">
        <f t="shared" si="25"/>
        <v>0</v>
      </c>
      <c r="L178" s="7"/>
      <c r="P178">
        <v>1</v>
      </c>
      <c r="Q178">
        <f>C178*내역서!R707</f>
        <v>0</v>
      </c>
      <c r="R178">
        <f>C178*내역서!S707</f>
        <v>0</v>
      </c>
      <c r="S178">
        <f>C178*내역서!T707</f>
        <v>0</v>
      </c>
      <c r="T178">
        <f>C178*내역서!U707</f>
        <v>0</v>
      </c>
      <c r="U178">
        <f>C178*내역서!V707</f>
        <v>0</v>
      </c>
      <c r="V178">
        <f>C178*내역서!W707</f>
        <v>0</v>
      </c>
      <c r="W178">
        <f>C178*내역서!X707</f>
        <v>0</v>
      </c>
      <c r="X178">
        <f>C178*내역서!Y707</f>
        <v>0</v>
      </c>
      <c r="Y178">
        <f>C178*내역서!Z707</f>
        <v>0</v>
      </c>
      <c r="Z178">
        <f>C178*내역서!AA707</f>
        <v>0</v>
      </c>
      <c r="AA178">
        <f>C178*내역서!AB707</f>
        <v>0</v>
      </c>
      <c r="AB178">
        <f>C178*내역서!AC707</f>
        <v>0</v>
      </c>
      <c r="AC178">
        <f>C178*내역서!AD707</f>
        <v>0</v>
      </c>
      <c r="AD178">
        <f>C178*내역서!AE707</f>
        <v>0</v>
      </c>
      <c r="AE178">
        <f>C178*내역서!AF707</f>
        <v>0</v>
      </c>
      <c r="AF178">
        <f>C178*내역서!AG707</f>
        <v>0</v>
      </c>
      <c r="AG178">
        <f>C178*내역서!AH707</f>
        <v>0</v>
      </c>
      <c r="AH178">
        <f>C178*내역서!AI707</f>
        <v>0</v>
      </c>
      <c r="AI178">
        <f>C178*내역서!AJ707</f>
        <v>0</v>
      </c>
      <c r="AJ178">
        <f>C178*내역서!AK707</f>
        <v>0</v>
      </c>
      <c r="AK178">
        <f>C178*내역서!AL707</f>
        <v>0</v>
      </c>
      <c r="AL178">
        <f>C178*내역서!AM707</f>
        <v>0</v>
      </c>
      <c r="AM178">
        <f>C178*내역서!AN707</f>
        <v>0</v>
      </c>
      <c r="AN178">
        <f>C178*내역서!AO707</f>
        <v>0</v>
      </c>
      <c r="AO178">
        <f>C178*내역서!AP707</f>
        <v>0</v>
      </c>
      <c r="AP178">
        <f>C178*내역서!AQ707</f>
        <v>0</v>
      </c>
      <c r="AQ178">
        <f>C178*내역서!AR707</f>
        <v>0</v>
      </c>
      <c r="AR178">
        <f>C178*내역서!AS707</f>
        <v>0</v>
      </c>
      <c r="AS178">
        <f>C178*내역서!AT707</f>
        <v>0</v>
      </c>
      <c r="AT178">
        <f>C178*내역서!AU707</f>
        <v>0</v>
      </c>
      <c r="AU178">
        <f>C178*내역서!AV707</f>
        <v>0</v>
      </c>
    </row>
    <row r="179" spans="1:47" ht="23.1" customHeight="1" x14ac:dyDescent="0.3">
      <c r="A179" s="6" t="s">
        <v>524</v>
      </c>
      <c r="B179" s="8" t="s">
        <v>130</v>
      </c>
      <c r="C179" s="14">
        <v>1</v>
      </c>
      <c r="D179" s="9"/>
      <c r="E179" s="9">
        <f t="shared" si="21"/>
        <v>0</v>
      </c>
      <c r="F179" s="9"/>
      <c r="G179" s="9">
        <f t="shared" si="22"/>
        <v>0</v>
      </c>
      <c r="H179" s="9"/>
      <c r="I179" s="9">
        <f t="shared" si="23"/>
        <v>0</v>
      </c>
      <c r="J179" s="9">
        <f t="shared" si="24"/>
        <v>0</v>
      </c>
      <c r="K179" s="9">
        <f t="shared" si="25"/>
        <v>0</v>
      </c>
      <c r="L179" s="7"/>
      <c r="P179">
        <v>1</v>
      </c>
      <c r="Q179">
        <f>C179*내역서!R726</f>
        <v>0</v>
      </c>
      <c r="R179">
        <f>C179*내역서!S726</f>
        <v>0</v>
      </c>
      <c r="S179">
        <f>C179*내역서!T726</f>
        <v>0</v>
      </c>
      <c r="T179">
        <f>C179*내역서!U726</f>
        <v>0</v>
      </c>
      <c r="U179">
        <f>C179*내역서!V726</f>
        <v>0</v>
      </c>
      <c r="V179">
        <f>C179*내역서!W726</f>
        <v>0</v>
      </c>
      <c r="W179">
        <f>C179*내역서!X726</f>
        <v>0</v>
      </c>
      <c r="X179">
        <f>C179*내역서!Y726</f>
        <v>0</v>
      </c>
      <c r="Y179">
        <f>C179*내역서!Z726</f>
        <v>0</v>
      </c>
      <c r="Z179">
        <f>C179*내역서!AA726</f>
        <v>0</v>
      </c>
      <c r="AA179">
        <f>C179*내역서!AB726</f>
        <v>0</v>
      </c>
      <c r="AB179">
        <f>C179*내역서!AC726</f>
        <v>0</v>
      </c>
      <c r="AC179">
        <f>C179*내역서!AD726</f>
        <v>0</v>
      </c>
      <c r="AD179">
        <f>C179*내역서!AE726</f>
        <v>0</v>
      </c>
      <c r="AE179">
        <f>C179*내역서!AF726</f>
        <v>0</v>
      </c>
      <c r="AF179">
        <f>C179*내역서!AG726</f>
        <v>0</v>
      </c>
      <c r="AG179">
        <f>C179*내역서!AH726</f>
        <v>0</v>
      </c>
      <c r="AH179">
        <f>C179*내역서!AI726</f>
        <v>0</v>
      </c>
      <c r="AI179">
        <f>C179*내역서!AJ726</f>
        <v>0</v>
      </c>
      <c r="AJ179">
        <f>C179*내역서!AK726</f>
        <v>0</v>
      </c>
      <c r="AK179">
        <f>C179*내역서!AL726</f>
        <v>0</v>
      </c>
      <c r="AL179">
        <f>C179*내역서!AM726</f>
        <v>0</v>
      </c>
      <c r="AM179">
        <f>C179*내역서!AN726</f>
        <v>0</v>
      </c>
      <c r="AN179">
        <f>C179*내역서!AO726</f>
        <v>0</v>
      </c>
      <c r="AO179">
        <f>C179*내역서!AP726</f>
        <v>0</v>
      </c>
      <c r="AP179">
        <f>C179*내역서!AQ726</f>
        <v>0</v>
      </c>
      <c r="AQ179">
        <f>C179*내역서!AR726</f>
        <v>0</v>
      </c>
      <c r="AR179">
        <f>C179*내역서!AS726</f>
        <v>0</v>
      </c>
      <c r="AS179">
        <f>C179*내역서!AT726</f>
        <v>0</v>
      </c>
      <c r="AT179">
        <f>C179*내역서!AU726</f>
        <v>0</v>
      </c>
      <c r="AU179">
        <f>C179*내역서!AV726</f>
        <v>0</v>
      </c>
    </row>
    <row r="180" spans="1:47" ht="23.1" customHeight="1" x14ac:dyDescent="0.3">
      <c r="A180" s="6" t="s">
        <v>525</v>
      </c>
      <c r="B180" s="8" t="s">
        <v>130</v>
      </c>
      <c r="C180" s="14">
        <v>1</v>
      </c>
      <c r="D180" s="9"/>
      <c r="E180" s="9">
        <f t="shared" si="21"/>
        <v>0</v>
      </c>
      <c r="F180" s="9"/>
      <c r="G180" s="9">
        <f t="shared" si="22"/>
        <v>0</v>
      </c>
      <c r="H180" s="9"/>
      <c r="I180" s="9">
        <f t="shared" si="23"/>
        <v>0</v>
      </c>
      <c r="J180" s="9">
        <f t="shared" si="24"/>
        <v>0</v>
      </c>
      <c r="K180" s="9">
        <f t="shared" si="25"/>
        <v>0</v>
      </c>
      <c r="L180" s="7"/>
      <c r="P180">
        <v>1</v>
      </c>
      <c r="Q180">
        <f>C180*내역서!R745</f>
        <v>0</v>
      </c>
      <c r="R180">
        <f>C180*내역서!S745</f>
        <v>0</v>
      </c>
      <c r="S180">
        <f>C180*내역서!T745</f>
        <v>0</v>
      </c>
      <c r="T180">
        <f>C180*내역서!U745</f>
        <v>0</v>
      </c>
      <c r="U180">
        <f>C180*내역서!V745</f>
        <v>0</v>
      </c>
      <c r="V180">
        <f>C180*내역서!W745</f>
        <v>0</v>
      </c>
      <c r="W180">
        <f>C180*내역서!X745</f>
        <v>0</v>
      </c>
      <c r="X180">
        <f>C180*내역서!Y745</f>
        <v>0</v>
      </c>
      <c r="Y180">
        <f>C180*내역서!Z745</f>
        <v>0</v>
      </c>
      <c r="Z180">
        <f>C180*내역서!AA745</f>
        <v>0</v>
      </c>
      <c r="AA180">
        <f>C180*내역서!AB745</f>
        <v>0</v>
      </c>
      <c r="AB180">
        <f>C180*내역서!AC745</f>
        <v>0</v>
      </c>
      <c r="AC180">
        <f>C180*내역서!AD745</f>
        <v>0</v>
      </c>
      <c r="AD180">
        <f>C180*내역서!AE745</f>
        <v>0</v>
      </c>
      <c r="AE180">
        <f>C180*내역서!AF745</f>
        <v>0</v>
      </c>
      <c r="AF180">
        <f>C180*내역서!AG745</f>
        <v>0</v>
      </c>
      <c r="AG180">
        <f>C180*내역서!AH745</f>
        <v>0</v>
      </c>
      <c r="AH180">
        <f>C180*내역서!AI745</f>
        <v>0</v>
      </c>
      <c r="AI180">
        <f>C180*내역서!AJ745</f>
        <v>0</v>
      </c>
      <c r="AJ180">
        <f>C180*내역서!AK745</f>
        <v>0</v>
      </c>
      <c r="AK180">
        <f>C180*내역서!AL745</f>
        <v>0</v>
      </c>
      <c r="AL180">
        <f>C180*내역서!AM745</f>
        <v>0</v>
      </c>
      <c r="AM180">
        <f>C180*내역서!AN745</f>
        <v>0</v>
      </c>
      <c r="AN180">
        <f>C180*내역서!AO745</f>
        <v>0</v>
      </c>
      <c r="AO180">
        <f>C180*내역서!AP745</f>
        <v>0</v>
      </c>
      <c r="AP180">
        <f>C180*내역서!AQ745</f>
        <v>0</v>
      </c>
      <c r="AQ180">
        <f>C180*내역서!AR745</f>
        <v>0</v>
      </c>
      <c r="AR180">
        <f>C180*내역서!AS745</f>
        <v>0</v>
      </c>
      <c r="AS180">
        <f>C180*내역서!AT745</f>
        <v>0</v>
      </c>
      <c r="AT180">
        <f>C180*내역서!AU745</f>
        <v>0</v>
      </c>
      <c r="AU180">
        <f>C180*내역서!AV745</f>
        <v>0</v>
      </c>
    </row>
    <row r="181" spans="1:47" ht="23.1" customHeight="1" x14ac:dyDescent="0.3">
      <c r="A181" s="6" t="s">
        <v>526</v>
      </c>
      <c r="B181" s="8" t="s">
        <v>130</v>
      </c>
      <c r="C181" s="14">
        <v>1</v>
      </c>
      <c r="D181" s="9"/>
      <c r="E181" s="9">
        <f t="shared" si="21"/>
        <v>0</v>
      </c>
      <c r="F181" s="9"/>
      <c r="G181" s="9">
        <f t="shared" si="22"/>
        <v>0</v>
      </c>
      <c r="H181" s="9"/>
      <c r="I181" s="9">
        <f t="shared" si="23"/>
        <v>0</v>
      </c>
      <c r="J181" s="9">
        <f t="shared" si="24"/>
        <v>0</v>
      </c>
      <c r="K181" s="9">
        <f t="shared" si="25"/>
        <v>0</v>
      </c>
      <c r="L181" s="7"/>
      <c r="P181">
        <v>1</v>
      </c>
      <c r="Q181">
        <f>C181*내역서!R764</f>
        <v>0</v>
      </c>
      <c r="R181">
        <f>C181*내역서!S764</f>
        <v>0</v>
      </c>
      <c r="S181">
        <f>C181*내역서!T764</f>
        <v>0</v>
      </c>
      <c r="T181">
        <f>C181*내역서!U764</f>
        <v>0</v>
      </c>
      <c r="U181">
        <f>C181*내역서!V764</f>
        <v>0</v>
      </c>
      <c r="V181">
        <f>C181*내역서!W764</f>
        <v>0</v>
      </c>
      <c r="W181">
        <f>C181*내역서!X764</f>
        <v>0</v>
      </c>
      <c r="X181">
        <f>C181*내역서!Y764</f>
        <v>0</v>
      </c>
      <c r="Y181">
        <f>C181*내역서!Z764</f>
        <v>0</v>
      </c>
      <c r="Z181">
        <f>C181*내역서!AA764</f>
        <v>0</v>
      </c>
      <c r="AA181">
        <f>C181*내역서!AB764</f>
        <v>0</v>
      </c>
      <c r="AB181">
        <f>C181*내역서!AC764</f>
        <v>0</v>
      </c>
      <c r="AC181">
        <f>C181*내역서!AD764</f>
        <v>0</v>
      </c>
      <c r="AD181">
        <f>C181*내역서!AE764</f>
        <v>0</v>
      </c>
      <c r="AE181">
        <f>C181*내역서!AF764</f>
        <v>0</v>
      </c>
      <c r="AF181">
        <f>C181*내역서!AG764</f>
        <v>0</v>
      </c>
      <c r="AG181">
        <f>C181*내역서!AH764</f>
        <v>0</v>
      </c>
      <c r="AH181">
        <f>C181*내역서!AI764</f>
        <v>0</v>
      </c>
      <c r="AI181">
        <f>C181*내역서!AJ764</f>
        <v>0</v>
      </c>
      <c r="AJ181">
        <f>C181*내역서!AK764</f>
        <v>0</v>
      </c>
      <c r="AK181">
        <f>C181*내역서!AL764</f>
        <v>0</v>
      </c>
      <c r="AL181">
        <f>C181*내역서!AM764</f>
        <v>0</v>
      </c>
      <c r="AM181">
        <f>C181*내역서!AN764</f>
        <v>0</v>
      </c>
      <c r="AN181">
        <f>C181*내역서!AO764</f>
        <v>0</v>
      </c>
      <c r="AO181">
        <f>C181*내역서!AP764</f>
        <v>0</v>
      </c>
      <c r="AP181">
        <f>C181*내역서!AQ764</f>
        <v>0</v>
      </c>
      <c r="AQ181">
        <f>C181*내역서!AR764</f>
        <v>0</v>
      </c>
      <c r="AR181">
        <f>C181*내역서!AS764</f>
        <v>0</v>
      </c>
      <c r="AS181">
        <f>C181*내역서!AT764</f>
        <v>0</v>
      </c>
      <c r="AT181">
        <f>C181*내역서!AU764</f>
        <v>0</v>
      </c>
      <c r="AU181">
        <f>C181*내역서!AV764</f>
        <v>0</v>
      </c>
    </row>
    <row r="182" spans="1:47" ht="23.1" customHeight="1" x14ac:dyDescent="0.3">
      <c r="A182" s="6" t="s">
        <v>527</v>
      </c>
      <c r="B182" s="8" t="s">
        <v>130</v>
      </c>
      <c r="C182" s="14">
        <v>1</v>
      </c>
      <c r="D182" s="9"/>
      <c r="E182" s="9">
        <f t="shared" si="21"/>
        <v>0</v>
      </c>
      <c r="F182" s="9"/>
      <c r="G182" s="9">
        <f t="shared" si="22"/>
        <v>0</v>
      </c>
      <c r="H182" s="9"/>
      <c r="I182" s="9">
        <f t="shared" si="23"/>
        <v>0</v>
      </c>
      <c r="J182" s="9">
        <f t="shared" si="24"/>
        <v>0</v>
      </c>
      <c r="K182" s="9">
        <f t="shared" si="25"/>
        <v>0</v>
      </c>
      <c r="L182" s="7"/>
      <c r="P182">
        <v>1</v>
      </c>
      <c r="Q182">
        <f>C182*내역서!R783</f>
        <v>0</v>
      </c>
      <c r="R182">
        <f>C182*내역서!S783</f>
        <v>0</v>
      </c>
      <c r="S182">
        <f>C182*내역서!T783</f>
        <v>0</v>
      </c>
      <c r="T182">
        <f>C182*내역서!U783</f>
        <v>0</v>
      </c>
      <c r="U182">
        <f>C182*내역서!V783</f>
        <v>0</v>
      </c>
      <c r="V182">
        <f>C182*내역서!W783</f>
        <v>0</v>
      </c>
      <c r="W182">
        <f>C182*내역서!X783</f>
        <v>0</v>
      </c>
      <c r="X182">
        <f>C182*내역서!Y783</f>
        <v>0</v>
      </c>
      <c r="Y182">
        <f>C182*내역서!Z783</f>
        <v>0</v>
      </c>
      <c r="Z182">
        <f>C182*내역서!AA783</f>
        <v>0</v>
      </c>
      <c r="AA182">
        <f>C182*내역서!AB783</f>
        <v>0</v>
      </c>
      <c r="AB182">
        <f>C182*내역서!AC783</f>
        <v>0</v>
      </c>
      <c r="AC182">
        <f>C182*내역서!AD783</f>
        <v>0</v>
      </c>
      <c r="AD182">
        <f>C182*내역서!AE783</f>
        <v>0</v>
      </c>
      <c r="AE182">
        <f>C182*내역서!AF783</f>
        <v>0</v>
      </c>
      <c r="AF182">
        <f>C182*내역서!AG783</f>
        <v>0</v>
      </c>
      <c r="AG182">
        <f>C182*내역서!AH783</f>
        <v>0</v>
      </c>
      <c r="AH182">
        <f>C182*내역서!AI783</f>
        <v>0</v>
      </c>
      <c r="AI182">
        <f>C182*내역서!AJ783</f>
        <v>0</v>
      </c>
      <c r="AJ182">
        <f>C182*내역서!AK783</f>
        <v>0</v>
      </c>
      <c r="AK182">
        <f>C182*내역서!AL783</f>
        <v>0</v>
      </c>
      <c r="AL182">
        <f>C182*내역서!AM783</f>
        <v>0</v>
      </c>
      <c r="AM182">
        <f>C182*내역서!AN783</f>
        <v>0</v>
      </c>
      <c r="AN182">
        <f>C182*내역서!AO783</f>
        <v>0</v>
      </c>
      <c r="AO182">
        <f>C182*내역서!AP783</f>
        <v>0</v>
      </c>
      <c r="AP182">
        <f>C182*내역서!AQ783</f>
        <v>0</v>
      </c>
      <c r="AQ182">
        <f>C182*내역서!AR783</f>
        <v>0</v>
      </c>
      <c r="AR182">
        <f>C182*내역서!AS783</f>
        <v>0</v>
      </c>
      <c r="AS182">
        <f>C182*내역서!AT783</f>
        <v>0</v>
      </c>
      <c r="AT182">
        <f>C182*내역서!AU783</f>
        <v>0</v>
      </c>
      <c r="AU182">
        <f>C182*내역서!AV783</f>
        <v>0</v>
      </c>
    </row>
    <row r="183" spans="1:47" ht="23.1" customHeight="1" x14ac:dyDescent="0.3">
      <c r="A183" s="6" t="s">
        <v>528</v>
      </c>
      <c r="B183" s="8" t="s">
        <v>130</v>
      </c>
      <c r="C183" s="14">
        <v>1</v>
      </c>
      <c r="D183" s="9"/>
      <c r="E183" s="9">
        <f t="shared" si="21"/>
        <v>0</v>
      </c>
      <c r="F183" s="9"/>
      <c r="G183" s="9">
        <f t="shared" si="22"/>
        <v>0</v>
      </c>
      <c r="H183" s="9"/>
      <c r="I183" s="9">
        <f t="shared" si="23"/>
        <v>0</v>
      </c>
      <c r="J183" s="9">
        <f t="shared" si="24"/>
        <v>0</v>
      </c>
      <c r="K183" s="9">
        <f t="shared" si="25"/>
        <v>0</v>
      </c>
      <c r="L183" s="7"/>
      <c r="P183">
        <v>1</v>
      </c>
      <c r="Q183">
        <f>C183*내역서!R802</f>
        <v>0</v>
      </c>
      <c r="R183">
        <f>C183*내역서!S802</f>
        <v>0</v>
      </c>
      <c r="S183">
        <f>C183*내역서!T802</f>
        <v>0</v>
      </c>
      <c r="T183">
        <f>C183*내역서!U802</f>
        <v>0</v>
      </c>
      <c r="U183">
        <f>C183*내역서!V802</f>
        <v>0</v>
      </c>
      <c r="V183">
        <f>C183*내역서!W802</f>
        <v>0</v>
      </c>
      <c r="W183">
        <f>C183*내역서!X802</f>
        <v>0</v>
      </c>
      <c r="X183">
        <f>C183*내역서!Y802</f>
        <v>0</v>
      </c>
      <c r="Y183">
        <f>C183*내역서!Z802</f>
        <v>0</v>
      </c>
      <c r="Z183">
        <f>C183*내역서!AA802</f>
        <v>0</v>
      </c>
      <c r="AA183">
        <f>C183*내역서!AB802</f>
        <v>0</v>
      </c>
      <c r="AB183">
        <f>C183*내역서!AC802</f>
        <v>0</v>
      </c>
      <c r="AC183">
        <f>C183*내역서!AD802</f>
        <v>0</v>
      </c>
      <c r="AD183">
        <f>C183*내역서!AE802</f>
        <v>0</v>
      </c>
      <c r="AE183">
        <f>C183*내역서!AF802</f>
        <v>0</v>
      </c>
      <c r="AF183">
        <f>C183*내역서!AG802</f>
        <v>0</v>
      </c>
      <c r="AG183">
        <f>C183*내역서!AH802</f>
        <v>0</v>
      </c>
      <c r="AH183">
        <f>C183*내역서!AI802</f>
        <v>0</v>
      </c>
      <c r="AI183">
        <f>C183*내역서!AJ802</f>
        <v>0</v>
      </c>
      <c r="AJ183">
        <f>C183*내역서!AK802</f>
        <v>0</v>
      </c>
      <c r="AK183">
        <f>C183*내역서!AL802</f>
        <v>0</v>
      </c>
      <c r="AL183">
        <f>C183*내역서!AM802</f>
        <v>0</v>
      </c>
      <c r="AM183">
        <f>C183*내역서!AN802</f>
        <v>0</v>
      </c>
      <c r="AN183">
        <f>C183*내역서!AO802</f>
        <v>0</v>
      </c>
      <c r="AO183">
        <f>C183*내역서!AP802</f>
        <v>0</v>
      </c>
      <c r="AP183">
        <f>C183*내역서!AQ802</f>
        <v>0</v>
      </c>
      <c r="AQ183">
        <f>C183*내역서!AR802</f>
        <v>0</v>
      </c>
      <c r="AR183">
        <f>C183*내역서!AS802</f>
        <v>0</v>
      </c>
      <c r="AS183">
        <f>C183*내역서!AT802</f>
        <v>0</v>
      </c>
      <c r="AT183">
        <f>C183*내역서!AU802</f>
        <v>0</v>
      </c>
      <c r="AU183">
        <f>C183*내역서!AV802</f>
        <v>0</v>
      </c>
    </row>
    <row r="184" spans="1:47" ht="23.1" customHeight="1" x14ac:dyDescent="0.3">
      <c r="A184" s="6" t="s">
        <v>529</v>
      </c>
      <c r="B184" s="8" t="s">
        <v>130</v>
      </c>
      <c r="C184" s="14">
        <v>1</v>
      </c>
      <c r="D184" s="9"/>
      <c r="E184" s="9">
        <f t="shared" si="21"/>
        <v>0</v>
      </c>
      <c r="F184" s="9"/>
      <c r="G184" s="9">
        <f t="shared" si="22"/>
        <v>0</v>
      </c>
      <c r="H184" s="9"/>
      <c r="I184" s="9">
        <f t="shared" si="23"/>
        <v>0</v>
      </c>
      <c r="J184" s="9">
        <f t="shared" si="24"/>
        <v>0</v>
      </c>
      <c r="K184" s="9">
        <f t="shared" si="25"/>
        <v>0</v>
      </c>
      <c r="L184" s="7"/>
      <c r="P184">
        <v>1</v>
      </c>
      <c r="Q184">
        <f>C184*내역서!R821</f>
        <v>0</v>
      </c>
      <c r="R184">
        <f>C184*내역서!S821</f>
        <v>0</v>
      </c>
      <c r="S184">
        <f>C184*내역서!T821</f>
        <v>0</v>
      </c>
      <c r="T184">
        <f>C184*내역서!U821</f>
        <v>0</v>
      </c>
      <c r="U184">
        <f>C184*내역서!V821</f>
        <v>0</v>
      </c>
      <c r="V184">
        <f>C184*내역서!W821</f>
        <v>0</v>
      </c>
      <c r="W184">
        <f>C184*내역서!X821</f>
        <v>0</v>
      </c>
      <c r="X184">
        <f>C184*내역서!Y821</f>
        <v>0</v>
      </c>
      <c r="Y184">
        <f>C184*내역서!Z821</f>
        <v>0</v>
      </c>
      <c r="Z184">
        <f>C184*내역서!AA821</f>
        <v>0</v>
      </c>
      <c r="AA184">
        <f>C184*내역서!AB821</f>
        <v>0</v>
      </c>
      <c r="AB184">
        <f>C184*내역서!AC821</f>
        <v>0</v>
      </c>
      <c r="AC184">
        <f>C184*내역서!AD821</f>
        <v>0</v>
      </c>
      <c r="AD184">
        <f>C184*내역서!AE821</f>
        <v>0</v>
      </c>
      <c r="AE184">
        <f>C184*내역서!AF821</f>
        <v>0</v>
      </c>
      <c r="AF184">
        <f>C184*내역서!AG821</f>
        <v>0</v>
      </c>
      <c r="AG184">
        <f>C184*내역서!AH821</f>
        <v>0</v>
      </c>
      <c r="AH184">
        <f>C184*내역서!AI821</f>
        <v>0</v>
      </c>
      <c r="AI184">
        <f>C184*내역서!AJ821</f>
        <v>0</v>
      </c>
      <c r="AJ184">
        <f>C184*내역서!AK821</f>
        <v>0</v>
      </c>
      <c r="AK184">
        <f>C184*내역서!AL821</f>
        <v>0</v>
      </c>
      <c r="AL184">
        <f>C184*내역서!AM821</f>
        <v>0</v>
      </c>
      <c r="AM184">
        <f>C184*내역서!AN821</f>
        <v>0</v>
      </c>
      <c r="AN184">
        <f>C184*내역서!AO821</f>
        <v>0</v>
      </c>
      <c r="AO184">
        <f>C184*내역서!AP821</f>
        <v>0</v>
      </c>
      <c r="AP184">
        <f>C184*내역서!AQ821</f>
        <v>0</v>
      </c>
      <c r="AQ184">
        <f>C184*내역서!AR821</f>
        <v>0</v>
      </c>
      <c r="AR184">
        <f>C184*내역서!AS821</f>
        <v>0</v>
      </c>
      <c r="AS184">
        <f>C184*내역서!AT821</f>
        <v>0</v>
      </c>
      <c r="AT184">
        <f>C184*내역서!AU821</f>
        <v>0</v>
      </c>
      <c r="AU184">
        <f>C184*내역서!AV821</f>
        <v>0</v>
      </c>
    </row>
    <row r="185" spans="1:47" ht="23.1" customHeight="1" x14ac:dyDescent="0.3">
      <c r="A185" s="6" t="s">
        <v>530</v>
      </c>
      <c r="B185" s="8" t="s">
        <v>130</v>
      </c>
      <c r="C185" s="14">
        <v>1</v>
      </c>
      <c r="D185" s="9"/>
      <c r="E185" s="9">
        <f t="shared" si="21"/>
        <v>0</v>
      </c>
      <c r="F185" s="9"/>
      <c r="G185" s="9">
        <f t="shared" si="22"/>
        <v>0</v>
      </c>
      <c r="H185" s="9"/>
      <c r="I185" s="9">
        <f t="shared" si="23"/>
        <v>0</v>
      </c>
      <c r="J185" s="9">
        <f t="shared" si="24"/>
        <v>0</v>
      </c>
      <c r="K185" s="9">
        <f t="shared" si="25"/>
        <v>0</v>
      </c>
      <c r="L185" s="7"/>
      <c r="P185">
        <v>1</v>
      </c>
      <c r="Q185">
        <f>C185*내역서!R840</f>
        <v>0</v>
      </c>
      <c r="R185">
        <f>C185*내역서!S840</f>
        <v>0</v>
      </c>
      <c r="S185">
        <f>C185*내역서!T840</f>
        <v>0</v>
      </c>
      <c r="T185">
        <f>C185*내역서!U840</f>
        <v>0</v>
      </c>
      <c r="U185">
        <f>C185*내역서!V840</f>
        <v>0</v>
      </c>
      <c r="V185">
        <f>C185*내역서!W840</f>
        <v>0</v>
      </c>
      <c r="W185">
        <f>C185*내역서!X840</f>
        <v>0</v>
      </c>
      <c r="X185">
        <f>C185*내역서!Y840</f>
        <v>0</v>
      </c>
      <c r="Y185">
        <f>C185*내역서!Z840</f>
        <v>0</v>
      </c>
      <c r="Z185">
        <f>C185*내역서!AA840</f>
        <v>0</v>
      </c>
      <c r="AA185">
        <f>C185*내역서!AB840</f>
        <v>0</v>
      </c>
      <c r="AB185">
        <f>C185*내역서!AC840</f>
        <v>0</v>
      </c>
      <c r="AC185">
        <f>C185*내역서!AD840</f>
        <v>0</v>
      </c>
      <c r="AD185">
        <f>C185*내역서!AE840</f>
        <v>0</v>
      </c>
      <c r="AE185">
        <f>C185*내역서!AF840</f>
        <v>0</v>
      </c>
      <c r="AF185">
        <f>C185*내역서!AG840</f>
        <v>0</v>
      </c>
      <c r="AG185">
        <f>C185*내역서!AH840</f>
        <v>0</v>
      </c>
      <c r="AH185">
        <f>C185*내역서!AI840</f>
        <v>0</v>
      </c>
      <c r="AI185">
        <f>C185*내역서!AJ840</f>
        <v>0</v>
      </c>
      <c r="AJ185">
        <f>C185*내역서!AK840</f>
        <v>0</v>
      </c>
      <c r="AK185">
        <f>C185*내역서!AL840</f>
        <v>0</v>
      </c>
      <c r="AL185">
        <f>C185*내역서!AM840</f>
        <v>0</v>
      </c>
      <c r="AM185">
        <f>C185*내역서!AN840</f>
        <v>0</v>
      </c>
      <c r="AN185">
        <f>C185*내역서!AO840</f>
        <v>0</v>
      </c>
      <c r="AO185">
        <f>C185*내역서!AP840</f>
        <v>0</v>
      </c>
      <c r="AP185">
        <f>C185*내역서!AQ840</f>
        <v>0</v>
      </c>
      <c r="AQ185">
        <f>C185*내역서!AR840</f>
        <v>0</v>
      </c>
      <c r="AR185">
        <f>C185*내역서!AS840</f>
        <v>0</v>
      </c>
      <c r="AS185">
        <f>C185*내역서!AT840</f>
        <v>0</v>
      </c>
      <c r="AT185">
        <f>C185*내역서!AU840</f>
        <v>0</v>
      </c>
      <c r="AU185">
        <f>C185*내역서!AV840</f>
        <v>0</v>
      </c>
    </row>
    <row r="186" spans="1:47" ht="23.1" customHeight="1" x14ac:dyDescent="0.3">
      <c r="A186" s="6" t="s">
        <v>531</v>
      </c>
      <c r="B186" s="8" t="s">
        <v>130</v>
      </c>
      <c r="C186" s="14">
        <v>1</v>
      </c>
      <c r="D186" s="9"/>
      <c r="E186" s="9">
        <f t="shared" si="21"/>
        <v>0</v>
      </c>
      <c r="F186" s="9"/>
      <c r="G186" s="9">
        <f t="shared" si="22"/>
        <v>0</v>
      </c>
      <c r="H186" s="9"/>
      <c r="I186" s="9">
        <f t="shared" si="23"/>
        <v>0</v>
      </c>
      <c r="J186" s="9">
        <f t="shared" si="24"/>
        <v>0</v>
      </c>
      <c r="K186" s="9">
        <f t="shared" si="25"/>
        <v>0</v>
      </c>
      <c r="L186" s="7"/>
      <c r="P186">
        <v>1</v>
      </c>
      <c r="Q186">
        <f>C186*내역서!R859</f>
        <v>0</v>
      </c>
      <c r="R186">
        <f>C186*내역서!S859</f>
        <v>0</v>
      </c>
      <c r="S186">
        <f>C186*내역서!T859</f>
        <v>0</v>
      </c>
      <c r="T186">
        <f>C186*내역서!U859</f>
        <v>0</v>
      </c>
      <c r="U186">
        <f>C186*내역서!V859</f>
        <v>0</v>
      </c>
      <c r="V186">
        <f>C186*내역서!W859</f>
        <v>0</v>
      </c>
      <c r="W186">
        <f>C186*내역서!X859</f>
        <v>0</v>
      </c>
      <c r="X186">
        <f>C186*내역서!Y859</f>
        <v>0</v>
      </c>
      <c r="Y186">
        <f>C186*내역서!Z859</f>
        <v>0</v>
      </c>
      <c r="Z186">
        <f>C186*내역서!AA859</f>
        <v>0</v>
      </c>
      <c r="AA186">
        <f>C186*내역서!AB859</f>
        <v>0</v>
      </c>
      <c r="AB186">
        <f>C186*내역서!AC859</f>
        <v>0</v>
      </c>
      <c r="AC186">
        <f>C186*내역서!AD859</f>
        <v>0</v>
      </c>
      <c r="AD186">
        <f>C186*내역서!AE859</f>
        <v>0</v>
      </c>
      <c r="AE186">
        <f>C186*내역서!AF859</f>
        <v>0</v>
      </c>
      <c r="AF186">
        <f>C186*내역서!AG859</f>
        <v>0</v>
      </c>
      <c r="AG186">
        <f>C186*내역서!AH859</f>
        <v>0</v>
      </c>
      <c r="AH186">
        <f>C186*내역서!AI859</f>
        <v>0</v>
      </c>
      <c r="AI186">
        <f>C186*내역서!AJ859</f>
        <v>0</v>
      </c>
      <c r="AJ186">
        <f>C186*내역서!AK859</f>
        <v>0</v>
      </c>
      <c r="AK186">
        <f>C186*내역서!AL859</f>
        <v>0</v>
      </c>
      <c r="AL186">
        <f>C186*내역서!AM859</f>
        <v>0</v>
      </c>
      <c r="AM186">
        <f>C186*내역서!AN859</f>
        <v>0</v>
      </c>
      <c r="AN186">
        <f>C186*내역서!AO859</f>
        <v>0</v>
      </c>
      <c r="AO186">
        <f>C186*내역서!AP859</f>
        <v>0</v>
      </c>
      <c r="AP186">
        <f>C186*내역서!AQ859</f>
        <v>0</v>
      </c>
      <c r="AQ186">
        <f>C186*내역서!AR859</f>
        <v>0</v>
      </c>
      <c r="AR186">
        <f>C186*내역서!AS859</f>
        <v>0</v>
      </c>
      <c r="AS186">
        <f>C186*내역서!AT859</f>
        <v>0</v>
      </c>
      <c r="AT186">
        <f>C186*내역서!AU859</f>
        <v>0</v>
      </c>
      <c r="AU186">
        <f>C186*내역서!AV859</f>
        <v>0</v>
      </c>
    </row>
    <row r="187" spans="1:47" ht="23.1" customHeight="1" x14ac:dyDescent="0.3">
      <c r="A187" s="6" t="s">
        <v>532</v>
      </c>
      <c r="B187" s="8" t="s">
        <v>130</v>
      </c>
      <c r="C187" s="14">
        <v>1</v>
      </c>
      <c r="D187" s="9"/>
      <c r="E187" s="9">
        <f t="shared" si="21"/>
        <v>0</v>
      </c>
      <c r="F187" s="9"/>
      <c r="G187" s="9">
        <f t="shared" si="22"/>
        <v>0</v>
      </c>
      <c r="H187" s="9"/>
      <c r="I187" s="9">
        <f t="shared" si="23"/>
        <v>0</v>
      </c>
      <c r="J187" s="9">
        <f t="shared" si="24"/>
        <v>0</v>
      </c>
      <c r="K187" s="9">
        <f t="shared" si="25"/>
        <v>0</v>
      </c>
      <c r="L187" s="7"/>
      <c r="P187">
        <v>1</v>
      </c>
      <c r="Q187">
        <f>C187*내역서!R878</f>
        <v>0</v>
      </c>
      <c r="R187">
        <f>C187*내역서!S878</f>
        <v>0</v>
      </c>
      <c r="S187">
        <f>C187*내역서!T878</f>
        <v>0</v>
      </c>
      <c r="T187">
        <f>C187*내역서!U878</f>
        <v>0</v>
      </c>
      <c r="U187">
        <f>C187*내역서!V878</f>
        <v>0</v>
      </c>
      <c r="V187">
        <f>C187*내역서!W878</f>
        <v>0</v>
      </c>
      <c r="W187">
        <f>C187*내역서!X878</f>
        <v>0</v>
      </c>
      <c r="X187">
        <f>C187*내역서!Y878</f>
        <v>0</v>
      </c>
      <c r="Y187">
        <f>C187*내역서!Z878</f>
        <v>0</v>
      </c>
      <c r="Z187">
        <f>C187*내역서!AA878</f>
        <v>0</v>
      </c>
      <c r="AA187">
        <f>C187*내역서!AB878</f>
        <v>0</v>
      </c>
      <c r="AB187">
        <f>C187*내역서!AC878</f>
        <v>0</v>
      </c>
      <c r="AC187">
        <f>C187*내역서!AD878</f>
        <v>0</v>
      </c>
      <c r="AD187">
        <f>C187*내역서!AE878</f>
        <v>0</v>
      </c>
      <c r="AE187">
        <f>C187*내역서!AF878</f>
        <v>0</v>
      </c>
      <c r="AF187">
        <f>C187*내역서!AG878</f>
        <v>0</v>
      </c>
      <c r="AG187">
        <f>C187*내역서!AH878</f>
        <v>0</v>
      </c>
      <c r="AH187">
        <f>C187*내역서!AI878</f>
        <v>0</v>
      </c>
      <c r="AI187">
        <f>C187*내역서!AJ878</f>
        <v>0</v>
      </c>
      <c r="AJ187">
        <f>C187*내역서!AK878</f>
        <v>0</v>
      </c>
      <c r="AK187">
        <f>C187*내역서!AL878</f>
        <v>0</v>
      </c>
      <c r="AL187">
        <f>C187*내역서!AM878</f>
        <v>0</v>
      </c>
      <c r="AM187">
        <f>C187*내역서!AN878</f>
        <v>0</v>
      </c>
      <c r="AN187">
        <f>C187*내역서!AO878</f>
        <v>0</v>
      </c>
      <c r="AO187">
        <f>C187*내역서!AP878</f>
        <v>0</v>
      </c>
      <c r="AP187">
        <f>C187*내역서!AQ878</f>
        <v>0</v>
      </c>
      <c r="AQ187">
        <f>C187*내역서!AR878</f>
        <v>0</v>
      </c>
      <c r="AR187">
        <f>C187*내역서!AS878</f>
        <v>0</v>
      </c>
      <c r="AS187">
        <f>C187*내역서!AT878</f>
        <v>0</v>
      </c>
      <c r="AT187">
        <f>C187*내역서!AU878</f>
        <v>0</v>
      </c>
      <c r="AU187">
        <f>C187*내역서!AV878</f>
        <v>0</v>
      </c>
    </row>
    <row r="188" spans="1:47" ht="23.1" customHeight="1" x14ac:dyDescent="0.3">
      <c r="A188" s="6" t="s">
        <v>533</v>
      </c>
      <c r="B188" s="8" t="s">
        <v>130</v>
      </c>
      <c r="C188" s="14">
        <v>1</v>
      </c>
      <c r="D188" s="9"/>
      <c r="E188" s="9">
        <f t="shared" si="21"/>
        <v>0</v>
      </c>
      <c r="F188" s="9"/>
      <c r="G188" s="9">
        <f t="shared" si="22"/>
        <v>0</v>
      </c>
      <c r="H188" s="9"/>
      <c r="I188" s="9">
        <f t="shared" si="23"/>
        <v>0</v>
      </c>
      <c r="J188" s="9">
        <f t="shared" si="24"/>
        <v>0</v>
      </c>
      <c r="K188" s="9">
        <f t="shared" si="25"/>
        <v>0</v>
      </c>
      <c r="L188" s="7"/>
      <c r="P188">
        <v>1</v>
      </c>
      <c r="Q188" t="e">
        <f>C188*내역서!R897</f>
        <v>#REF!</v>
      </c>
      <c r="R188">
        <f>C188*내역서!S897</f>
        <v>0</v>
      </c>
      <c r="S188">
        <f>C188*내역서!T897</f>
        <v>0</v>
      </c>
      <c r="T188">
        <f>C188*내역서!U897</f>
        <v>0</v>
      </c>
      <c r="U188">
        <f>C188*내역서!V897</f>
        <v>0</v>
      </c>
      <c r="V188">
        <f>C188*내역서!W897</f>
        <v>0</v>
      </c>
      <c r="W188">
        <f>C188*내역서!X897</f>
        <v>0</v>
      </c>
      <c r="X188">
        <f>C188*내역서!Y897</f>
        <v>0</v>
      </c>
      <c r="Y188">
        <f>C188*내역서!Z897</f>
        <v>0</v>
      </c>
      <c r="Z188">
        <f>C188*내역서!AA897</f>
        <v>0</v>
      </c>
      <c r="AA188">
        <f>C188*내역서!AB897</f>
        <v>0</v>
      </c>
      <c r="AB188">
        <f>C188*내역서!AC897</f>
        <v>0</v>
      </c>
      <c r="AC188">
        <f>C188*내역서!AD897</f>
        <v>0</v>
      </c>
      <c r="AD188">
        <f>C188*내역서!AE897</f>
        <v>0</v>
      </c>
      <c r="AE188">
        <f>C188*내역서!AF897</f>
        <v>0</v>
      </c>
      <c r="AF188">
        <f>C188*내역서!AG897</f>
        <v>0</v>
      </c>
      <c r="AG188">
        <f>C188*내역서!AH897</f>
        <v>0</v>
      </c>
      <c r="AH188">
        <f>C188*내역서!AI897</f>
        <v>0</v>
      </c>
      <c r="AI188">
        <f>C188*내역서!AJ897</f>
        <v>0</v>
      </c>
      <c r="AJ188">
        <f>C188*내역서!AK897</f>
        <v>0</v>
      </c>
      <c r="AK188">
        <f>C188*내역서!AL897</f>
        <v>0</v>
      </c>
      <c r="AL188">
        <f>C188*내역서!AM897</f>
        <v>0</v>
      </c>
      <c r="AM188">
        <f>C188*내역서!AN897</f>
        <v>0</v>
      </c>
      <c r="AN188">
        <f>C188*내역서!AO897</f>
        <v>0</v>
      </c>
      <c r="AO188">
        <f>C188*내역서!AP897</f>
        <v>0</v>
      </c>
      <c r="AP188">
        <f>C188*내역서!AQ897</f>
        <v>0</v>
      </c>
      <c r="AQ188">
        <f>C188*내역서!AR897</f>
        <v>0</v>
      </c>
      <c r="AR188">
        <f>C188*내역서!AS897</f>
        <v>0</v>
      </c>
      <c r="AS188">
        <f>C188*내역서!AT897</f>
        <v>0</v>
      </c>
      <c r="AT188">
        <f>C188*내역서!AU897</f>
        <v>0</v>
      </c>
      <c r="AU188">
        <f>C188*내역서!AV897</f>
        <v>0</v>
      </c>
    </row>
    <row r="189" spans="1:47" ht="23.1" customHeight="1" x14ac:dyDescent="0.3">
      <c r="A189" s="7"/>
      <c r="B189" s="14"/>
      <c r="C189" s="14"/>
      <c r="D189" s="9"/>
      <c r="E189" s="9"/>
      <c r="F189" s="9"/>
      <c r="G189" s="9"/>
      <c r="H189" s="9"/>
      <c r="I189" s="9"/>
      <c r="J189" s="9"/>
      <c r="K189" s="9"/>
      <c r="L189" s="7"/>
    </row>
    <row r="190" spans="1:47" ht="23.1" customHeight="1" x14ac:dyDescent="0.3">
      <c r="A190" s="7"/>
      <c r="B190" s="14"/>
      <c r="C190" s="14"/>
      <c r="D190" s="9"/>
      <c r="E190" s="9"/>
      <c r="F190" s="9"/>
      <c r="G190" s="9"/>
      <c r="H190" s="9"/>
      <c r="I190" s="9"/>
      <c r="J190" s="9"/>
      <c r="K190" s="9"/>
      <c r="L190" s="7"/>
    </row>
    <row r="191" spans="1:47" ht="23.1" customHeight="1" x14ac:dyDescent="0.3">
      <c r="A191" s="7"/>
      <c r="B191" s="14"/>
      <c r="C191" s="14"/>
      <c r="D191" s="9"/>
      <c r="E191" s="9"/>
      <c r="F191" s="9"/>
      <c r="G191" s="9"/>
      <c r="H191" s="9"/>
      <c r="I191" s="9"/>
      <c r="J191" s="9"/>
      <c r="K191" s="9"/>
      <c r="L191" s="7"/>
    </row>
    <row r="192" spans="1:47" ht="23.1" customHeight="1" x14ac:dyDescent="0.3">
      <c r="A192" s="7"/>
      <c r="B192" s="14"/>
      <c r="C192" s="14"/>
      <c r="D192" s="9"/>
      <c r="E192" s="9"/>
      <c r="F192" s="9"/>
      <c r="G192" s="9"/>
      <c r="H192" s="9"/>
      <c r="I192" s="9"/>
      <c r="J192" s="9"/>
      <c r="K192" s="9"/>
      <c r="L192" s="7"/>
    </row>
    <row r="193" spans="1:49" ht="23.1" customHeight="1" x14ac:dyDescent="0.3">
      <c r="A193" s="7"/>
      <c r="B193" s="14"/>
      <c r="C193" s="14"/>
      <c r="D193" s="9"/>
      <c r="E193" s="9"/>
      <c r="F193" s="9"/>
      <c r="G193" s="9"/>
      <c r="H193" s="9"/>
      <c r="I193" s="9"/>
      <c r="J193" s="9"/>
      <c r="K193" s="9"/>
      <c r="L193" s="7"/>
    </row>
    <row r="194" spans="1:49" ht="23.1" customHeight="1" x14ac:dyDescent="0.3">
      <c r="A194" s="10" t="s">
        <v>131</v>
      </c>
      <c r="B194" s="12"/>
      <c r="C194" s="12"/>
      <c r="D194" s="13"/>
      <c r="E194" s="13">
        <f>SUMIF(P177:P188, "1", E177:E188)</f>
        <v>0</v>
      </c>
      <c r="F194" s="13"/>
      <c r="G194" s="13">
        <f>SUMIF(P177:P188, "1", G177:G188)</f>
        <v>0</v>
      </c>
      <c r="H194" s="13"/>
      <c r="I194" s="13">
        <f>SUMIF(P177:P188, "1", I177:I188)</f>
        <v>0</v>
      </c>
      <c r="J194" s="13"/>
      <c r="K194" s="13">
        <f>E194+G194+I194</f>
        <v>0</v>
      </c>
      <c r="L194" s="11"/>
      <c r="Q194" t="e">
        <f t="shared" ref="Q194:AW194" si="26">SUM(Q177:Q188)</f>
        <v>#REF!</v>
      </c>
      <c r="R194">
        <f t="shared" si="26"/>
        <v>0</v>
      </c>
      <c r="S194">
        <f t="shared" si="26"/>
        <v>0</v>
      </c>
      <c r="T194">
        <f t="shared" si="26"/>
        <v>0</v>
      </c>
      <c r="U194">
        <f t="shared" si="26"/>
        <v>0</v>
      </c>
      <c r="V194">
        <f t="shared" si="26"/>
        <v>0</v>
      </c>
      <c r="W194">
        <f t="shared" si="26"/>
        <v>0</v>
      </c>
      <c r="X194">
        <f t="shared" si="26"/>
        <v>0</v>
      </c>
      <c r="Y194">
        <f t="shared" si="26"/>
        <v>0</v>
      </c>
      <c r="Z194">
        <f t="shared" si="26"/>
        <v>0</v>
      </c>
      <c r="AA194">
        <f t="shared" si="26"/>
        <v>0</v>
      </c>
      <c r="AB194">
        <f t="shared" si="26"/>
        <v>0</v>
      </c>
      <c r="AC194">
        <f t="shared" si="26"/>
        <v>0</v>
      </c>
      <c r="AD194">
        <f t="shared" si="26"/>
        <v>0</v>
      </c>
      <c r="AE194">
        <f t="shared" si="26"/>
        <v>0</v>
      </c>
      <c r="AF194">
        <f t="shared" si="26"/>
        <v>0</v>
      </c>
      <c r="AG194">
        <f t="shared" si="26"/>
        <v>0</v>
      </c>
      <c r="AH194">
        <f t="shared" si="26"/>
        <v>0</v>
      </c>
      <c r="AI194">
        <f t="shared" si="26"/>
        <v>0</v>
      </c>
      <c r="AJ194">
        <f t="shared" si="26"/>
        <v>0</v>
      </c>
      <c r="AK194">
        <f t="shared" si="26"/>
        <v>0</v>
      </c>
      <c r="AL194">
        <f t="shared" si="26"/>
        <v>0</v>
      </c>
      <c r="AM194">
        <f t="shared" si="26"/>
        <v>0</v>
      </c>
      <c r="AN194">
        <f t="shared" si="26"/>
        <v>0</v>
      </c>
      <c r="AO194">
        <f t="shared" si="26"/>
        <v>0</v>
      </c>
      <c r="AP194">
        <f t="shared" si="26"/>
        <v>0</v>
      </c>
      <c r="AQ194">
        <f t="shared" si="26"/>
        <v>0</v>
      </c>
      <c r="AR194">
        <f t="shared" si="26"/>
        <v>0</v>
      </c>
      <c r="AS194">
        <f t="shared" si="26"/>
        <v>0</v>
      </c>
      <c r="AT194">
        <f t="shared" si="26"/>
        <v>0</v>
      </c>
      <c r="AU194">
        <f t="shared" si="26"/>
        <v>0</v>
      </c>
      <c r="AV194">
        <f t="shared" si="26"/>
        <v>0</v>
      </c>
      <c r="AW194">
        <f t="shared" si="26"/>
        <v>0</v>
      </c>
    </row>
    <row r="195" spans="1:49" ht="23.1" customHeight="1" x14ac:dyDescent="0.3">
      <c r="A195" s="6" t="s">
        <v>9</v>
      </c>
      <c r="B195" s="14"/>
      <c r="C195" s="14"/>
      <c r="D195" s="9"/>
      <c r="E195" s="9"/>
      <c r="F195" s="9"/>
      <c r="G195" s="9"/>
      <c r="H195" s="9"/>
      <c r="I195" s="9"/>
      <c r="J195" s="9"/>
      <c r="K195" s="9"/>
      <c r="L195" s="7"/>
    </row>
    <row r="196" spans="1:49" ht="23.1" customHeight="1" x14ac:dyDescent="0.3">
      <c r="A196" s="6" t="s">
        <v>534</v>
      </c>
      <c r="B196" s="8" t="s">
        <v>130</v>
      </c>
      <c r="C196" s="14">
        <v>1</v>
      </c>
      <c r="D196" s="9"/>
      <c r="E196" s="9">
        <f t="shared" ref="E196:E207" si="27">C196*D196</f>
        <v>0</v>
      </c>
      <c r="F196" s="9"/>
      <c r="G196" s="9">
        <f t="shared" ref="G196:G207" si="28">C196*F196</f>
        <v>0</v>
      </c>
      <c r="H196" s="9"/>
      <c r="I196" s="9">
        <f t="shared" ref="I196:I207" si="29">C196*H196</f>
        <v>0</v>
      </c>
      <c r="J196" s="9">
        <f t="shared" ref="J196:J207" si="30">D196+F196+H196</f>
        <v>0</v>
      </c>
      <c r="K196" s="9">
        <f t="shared" ref="K196:K207" si="31">E196+G196+I196</f>
        <v>0</v>
      </c>
      <c r="L196" s="7"/>
      <c r="P196">
        <v>1</v>
      </c>
      <c r="Q196">
        <f>C196*내역서!R916</f>
        <v>0</v>
      </c>
      <c r="R196">
        <f>C196*내역서!S916</f>
        <v>0</v>
      </c>
      <c r="S196">
        <f>C196*내역서!T916</f>
        <v>0</v>
      </c>
      <c r="T196">
        <f>C196*내역서!U916</f>
        <v>0</v>
      </c>
      <c r="U196">
        <f>C196*내역서!V916</f>
        <v>0</v>
      </c>
      <c r="V196">
        <f>C196*내역서!W916</f>
        <v>0</v>
      </c>
      <c r="W196">
        <f>C196*내역서!X916</f>
        <v>0</v>
      </c>
      <c r="X196">
        <f>C196*내역서!Y916</f>
        <v>0</v>
      </c>
      <c r="Y196">
        <f>C196*내역서!Z916</f>
        <v>0</v>
      </c>
      <c r="Z196">
        <f>C196*내역서!AA916</f>
        <v>0</v>
      </c>
      <c r="AA196">
        <f>C196*내역서!AB916</f>
        <v>0</v>
      </c>
      <c r="AB196">
        <f>C196*내역서!AC916</f>
        <v>0</v>
      </c>
      <c r="AC196">
        <f>C196*내역서!AD916</f>
        <v>0</v>
      </c>
      <c r="AD196">
        <f>C196*내역서!AE916</f>
        <v>0</v>
      </c>
      <c r="AE196">
        <f>C196*내역서!AF916</f>
        <v>0</v>
      </c>
      <c r="AF196">
        <f>C196*내역서!AG916</f>
        <v>0</v>
      </c>
      <c r="AG196">
        <f>C196*내역서!AH916</f>
        <v>0</v>
      </c>
      <c r="AH196">
        <f>C196*내역서!AI916</f>
        <v>0</v>
      </c>
      <c r="AI196">
        <f>C196*내역서!AJ916</f>
        <v>0</v>
      </c>
      <c r="AJ196">
        <f>C196*내역서!AK916</f>
        <v>0</v>
      </c>
      <c r="AK196">
        <f>C196*내역서!AL916</f>
        <v>0</v>
      </c>
      <c r="AL196">
        <f>C196*내역서!AM916</f>
        <v>0</v>
      </c>
      <c r="AM196">
        <f>C196*내역서!AN916</f>
        <v>0</v>
      </c>
      <c r="AN196">
        <f>C196*내역서!AO916</f>
        <v>0</v>
      </c>
      <c r="AO196">
        <f>C196*내역서!AP916</f>
        <v>0</v>
      </c>
      <c r="AP196">
        <f>C196*내역서!AQ916</f>
        <v>0</v>
      </c>
      <c r="AQ196">
        <f>C196*내역서!AR916</f>
        <v>0</v>
      </c>
      <c r="AR196">
        <f>C196*내역서!AS916</f>
        <v>0</v>
      </c>
      <c r="AS196">
        <f>C196*내역서!AT916</f>
        <v>0</v>
      </c>
      <c r="AT196">
        <f>C196*내역서!AU916</f>
        <v>0</v>
      </c>
      <c r="AU196">
        <f>C196*내역서!AV916</f>
        <v>0</v>
      </c>
    </row>
    <row r="197" spans="1:49" ht="23.1" customHeight="1" x14ac:dyDescent="0.3">
      <c r="A197" s="6" t="s">
        <v>535</v>
      </c>
      <c r="B197" s="8" t="s">
        <v>130</v>
      </c>
      <c r="C197" s="14">
        <v>1</v>
      </c>
      <c r="D197" s="9"/>
      <c r="E197" s="9">
        <f t="shared" si="27"/>
        <v>0</v>
      </c>
      <c r="F197" s="9"/>
      <c r="G197" s="9">
        <f t="shared" si="28"/>
        <v>0</v>
      </c>
      <c r="H197" s="9"/>
      <c r="I197" s="9">
        <f t="shared" si="29"/>
        <v>0</v>
      </c>
      <c r="J197" s="9">
        <f t="shared" si="30"/>
        <v>0</v>
      </c>
      <c r="K197" s="9">
        <f t="shared" si="31"/>
        <v>0</v>
      </c>
      <c r="L197" s="7"/>
      <c r="P197">
        <v>1</v>
      </c>
      <c r="Q197">
        <f>C197*내역서!R935</f>
        <v>0</v>
      </c>
      <c r="R197">
        <f>C197*내역서!S935</f>
        <v>0</v>
      </c>
      <c r="S197">
        <f>C197*내역서!T935</f>
        <v>0</v>
      </c>
      <c r="T197">
        <f>C197*내역서!U935</f>
        <v>0</v>
      </c>
      <c r="U197">
        <f>C197*내역서!V935</f>
        <v>0</v>
      </c>
      <c r="V197">
        <f>C197*내역서!W935</f>
        <v>0</v>
      </c>
      <c r="W197">
        <f>C197*내역서!X935</f>
        <v>0</v>
      </c>
      <c r="X197">
        <f>C197*내역서!Y935</f>
        <v>0</v>
      </c>
      <c r="Y197">
        <f>C197*내역서!Z935</f>
        <v>0</v>
      </c>
      <c r="Z197">
        <f>C197*내역서!AA935</f>
        <v>0</v>
      </c>
      <c r="AA197">
        <f>C197*내역서!AB935</f>
        <v>0</v>
      </c>
      <c r="AB197">
        <f>C197*내역서!AC935</f>
        <v>0</v>
      </c>
      <c r="AC197">
        <f>C197*내역서!AD935</f>
        <v>0</v>
      </c>
      <c r="AD197">
        <f>C197*내역서!AE935</f>
        <v>0</v>
      </c>
      <c r="AE197">
        <f>C197*내역서!AF935</f>
        <v>0</v>
      </c>
      <c r="AF197">
        <f>C197*내역서!AG935</f>
        <v>0</v>
      </c>
      <c r="AG197">
        <f>C197*내역서!AH935</f>
        <v>0</v>
      </c>
      <c r="AH197">
        <f>C197*내역서!AI935</f>
        <v>0</v>
      </c>
      <c r="AI197">
        <f>C197*내역서!AJ935</f>
        <v>0</v>
      </c>
      <c r="AJ197">
        <f>C197*내역서!AK935</f>
        <v>0</v>
      </c>
      <c r="AK197">
        <f>C197*내역서!AL935</f>
        <v>0</v>
      </c>
      <c r="AL197">
        <f>C197*내역서!AM935</f>
        <v>0</v>
      </c>
      <c r="AM197">
        <f>C197*내역서!AN935</f>
        <v>0</v>
      </c>
      <c r="AN197">
        <f>C197*내역서!AO935</f>
        <v>0</v>
      </c>
      <c r="AO197">
        <f>C197*내역서!AP935</f>
        <v>0</v>
      </c>
      <c r="AP197">
        <f>C197*내역서!AQ935</f>
        <v>0</v>
      </c>
      <c r="AQ197">
        <f>C197*내역서!AR935</f>
        <v>0</v>
      </c>
      <c r="AR197">
        <f>C197*내역서!AS935</f>
        <v>0</v>
      </c>
      <c r="AS197">
        <f>C197*내역서!AT935</f>
        <v>0</v>
      </c>
      <c r="AT197">
        <f>C197*내역서!AU935</f>
        <v>0</v>
      </c>
      <c r="AU197">
        <f>C197*내역서!AV935</f>
        <v>0</v>
      </c>
    </row>
    <row r="198" spans="1:49" ht="23.1" customHeight="1" x14ac:dyDescent="0.3">
      <c r="A198" s="6" t="s">
        <v>536</v>
      </c>
      <c r="B198" s="8" t="s">
        <v>130</v>
      </c>
      <c r="C198" s="14">
        <v>1</v>
      </c>
      <c r="D198" s="9"/>
      <c r="E198" s="9">
        <f t="shared" si="27"/>
        <v>0</v>
      </c>
      <c r="F198" s="9"/>
      <c r="G198" s="9">
        <f t="shared" si="28"/>
        <v>0</v>
      </c>
      <c r="H198" s="9"/>
      <c r="I198" s="9">
        <f t="shared" si="29"/>
        <v>0</v>
      </c>
      <c r="J198" s="9">
        <f t="shared" si="30"/>
        <v>0</v>
      </c>
      <c r="K198" s="9">
        <f t="shared" si="31"/>
        <v>0</v>
      </c>
      <c r="L198" s="7"/>
      <c r="P198">
        <v>1</v>
      </c>
      <c r="Q198">
        <f>C198*내역서!R954</f>
        <v>0</v>
      </c>
      <c r="R198">
        <f>C198*내역서!S954</f>
        <v>0</v>
      </c>
      <c r="S198">
        <f>C198*내역서!T954</f>
        <v>0</v>
      </c>
      <c r="T198">
        <f>C198*내역서!U954</f>
        <v>0</v>
      </c>
      <c r="U198">
        <f>C198*내역서!V954</f>
        <v>0</v>
      </c>
      <c r="V198">
        <f>C198*내역서!W954</f>
        <v>0</v>
      </c>
      <c r="W198">
        <f>C198*내역서!X954</f>
        <v>0</v>
      </c>
      <c r="X198">
        <f>C198*내역서!Y954</f>
        <v>0</v>
      </c>
      <c r="Y198">
        <f>C198*내역서!Z954</f>
        <v>0</v>
      </c>
      <c r="Z198">
        <f>C198*내역서!AA954</f>
        <v>0</v>
      </c>
      <c r="AA198">
        <f>C198*내역서!AB954</f>
        <v>0</v>
      </c>
      <c r="AB198">
        <f>C198*내역서!AC954</f>
        <v>0</v>
      </c>
      <c r="AC198">
        <f>C198*내역서!AD954</f>
        <v>0</v>
      </c>
      <c r="AD198">
        <f>C198*내역서!AE954</f>
        <v>0</v>
      </c>
      <c r="AE198">
        <f>C198*내역서!AF954</f>
        <v>0</v>
      </c>
      <c r="AF198">
        <f>C198*내역서!AG954</f>
        <v>0</v>
      </c>
      <c r="AG198">
        <f>C198*내역서!AH954</f>
        <v>0</v>
      </c>
      <c r="AH198">
        <f>C198*내역서!AI954</f>
        <v>0</v>
      </c>
      <c r="AI198">
        <f>C198*내역서!AJ954</f>
        <v>0</v>
      </c>
      <c r="AJ198">
        <f>C198*내역서!AK954</f>
        <v>0</v>
      </c>
      <c r="AK198">
        <f>C198*내역서!AL954</f>
        <v>0</v>
      </c>
      <c r="AL198">
        <f>C198*내역서!AM954</f>
        <v>0</v>
      </c>
      <c r="AM198">
        <f>C198*내역서!AN954</f>
        <v>0</v>
      </c>
      <c r="AN198">
        <f>C198*내역서!AO954</f>
        <v>0</v>
      </c>
      <c r="AO198">
        <f>C198*내역서!AP954</f>
        <v>0</v>
      </c>
      <c r="AP198">
        <f>C198*내역서!AQ954</f>
        <v>0</v>
      </c>
      <c r="AQ198">
        <f>C198*내역서!AR954</f>
        <v>0</v>
      </c>
      <c r="AR198">
        <f>C198*내역서!AS954</f>
        <v>0</v>
      </c>
      <c r="AS198">
        <f>C198*내역서!AT954</f>
        <v>0</v>
      </c>
      <c r="AT198">
        <f>C198*내역서!AU954</f>
        <v>0</v>
      </c>
      <c r="AU198">
        <f>C198*내역서!AV954</f>
        <v>0</v>
      </c>
    </row>
    <row r="199" spans="1:49" ht="23.1" customHeight="1" x14ac:dyDescent="0.3">
      <c r="A199" s="6" t="s">
        <v>537</v>
      </c>
      <c r="B199" s="8" t="s">
        <v>130</v>
      </c>
      <c r="C199" s="14">
        <v>1</v>
      </c>
      <c r="D199" s="9"/>
      <c r="E199" s="9">
        <f t="shared" si="27"/>
        <v>0</v>
      </c>
      <c r="F199" s="9"/>
      <c r="G199" s="9">
        <f t="shared" si="28"/>
        <v>0</v>
      </c>
      <c r="H199" s="9"/>
      <c r="I199" s="9">
        <f t="shared" si="29"/>
        <v>0</v>
      </c>
      <c r="J199" s="9">
        <f t="shared" si="30"/>
        <v>0</v>
      </c>
      <c r="K199" s="9">
        <f t="shared" si="31"/>
        <v>0</v>
      </c>
      <c r="L199" s="7"/>
      <c r="P199">
        <v>1</v>
      </c>
      <c r="Q199">
        <f>C199*내역서!R973</f>
        <v>0</v>
      </c>
      <c r="R199">
        <f>C199*내역서!S973</f>
        <v>0</v>
      </c>
      <c r="S199">
        <f>C199*내역서!T973</f>
        <v>0</v>
      </c>
      <c r="T199">
        <f>C199*내역서!U973</f>
        <v>0</v>
      </c>
      <c r="U199">
        <f>C199*내역서!V973</f>
        <v>0</v>
      </c>
      <c r="V199">
        <f>C199*내역서!W973</f>
        <v>0</v>
      </c>
      <c r="W199">
        <f>C199*내역서!X973</f>
        <v>0</v>
      </c>
      <c r="X199">
        <f>C199*내역서!Y973</f>
        <v>0</v>
      </c>
      <c r="Y199">
        <f>C199*내역서!Z973</f>
        <v>0</v>
      </c>
      <c r="Z199">
        <f>C199*내역서!AA973</f>
        <v>0</v>
      </c>
      <c r="AA199">
        <f>C199*내역서!AB973</f>
        <v>0</v>
      </c>
      <c r="AB199">
        <f>C199*내역서!AC973</f>
        <v>0</v>
      </c>
      <c r="AC199">
        <f>C199*내역서!AD973</f>
        <v>0</v>
      </c>
      <c r="AD199">
        <f>C199*내역서!AE973</f>
        <v>0</v>
      </c>
      <c r="AE199">
        <f>C199*내역서!AF973</f>
        <v>0</v>
      </c>
      <c r="AF199">
        <f>C199*내역서!AG973</f>
        <v>0</v>
      </c>
      <c r="AG199">
        <f>C199*내역서!AH973</f>
        <v>0</v>
      </c>
      <c r="AH199">
        <f>C199*내역서!AI973</f>
        <v>0</v>
      </c>
      <c r="AI199">
        <f>C199*내역서!AJ973</f>
        <v>0</v>
      </c>
      <c r="AJ199">
        <f>C199*내역서!AK973</f>
        <v>0</v>
      </c>
      <c r="AK199">
        <f>C199*내역서!AL973</f>
        <v>0</v>
      </c>
      <c r="AL199">
        <f>C199*내역서!AM973</f>
        <v>0</v>
      </c>
      <c r="AM199">
        <f>C199*내역서!AN973</f>
        <v>0</v>
      </c>
      <c r="AN199">
        <f>C199*내역서!AO973</f>
        <v>0</v>
      </c>
      <c r="AO199">
        <f>C199*내역서!AP973</f>
        <v>0</v>
      </c>
      <c r="AP199">
        <f>C199*내역서!AQ973</f>
        <v>0</v>
      </c>
      <c r="AQ199">
        <f>C199*내역서!AR973</f>
        <v>0</v>
      </c>
      <c r="AR199">
        <f>C199*내역서!AS973</f>
        <v>0</v>
      </c>
      <c r="AS199">
        <f>C199*내역서!AT973</f>
        <v>0</v>
      </c>
      <c r="AT199">
        <f>C199*내역서!AU973</f>
        <v>0</v>
      </c>
      <c r="AU199">
        <f>C199*내역서!AV973</f>
        <v>0</v>
      </c>
    </row>
    <row r="200" spans="1:49" ht="23.1" customHeight="1" x14ac:dyDescent="0.3">
      <c r="A200" s="6" t="s">
        <v>538</v>
      </c>
      <c r="B200" s="8" t="s">
        <v>130</v>
      </c>
      <c r="C200" s="14">
        <v>1</v>
      </c>
      <c r="D200" s="9"/>
      <c r="E200" s="9">
        <f t="shared" si="27"/>
        <v>0</v>
      </c>
      <c r="F200" s="9"/>
      <c r="G200" s="9">
        <f t="shared" si="28"/>
        <v>0</v>
      </c>
      <c r="H200" s="9"/>
      <c r="I200" s="9">
        <f t="shared" si="29"/>
        <v>0</v>
      </c>
      <c r="J200" s="9">
        <f t="shared" si="30"/>
        <v>0</v>
      </c>
      <c r="K200" s="9">
        <f t="shared" si="31"/>
        <v>0</v>
      </c>
      <c r="L200" s="7"/>
      <c r="P200">
        <v>1</v>
      </c>
      <c r="Q200">
        <f>C200*내역서!R992</f>
        <v>0</v>
      </c>
      <c r="R200">
        <f>C200*내역서!S992</f>
        <v>0</v>
      </c>
      <c r="S200">
        <f>C200*내역서!T992</f>
        <v>0</v>
      </c>
      <c r="T200">
        <f>C200*내역서!U992</f>
        <v>0</v>
      </c>
      <c r="U200">
        <f>C200*내역서!V992</f>
        <v>0</v>
      </c>
      <c r="V200">
        <f>C200*내역서!W992</f>
        <v>0</v>
      </c>
      <c r="W200">
        <f>C200*내역서!X992</f>
        <v>0</v>
      </c>
      <c r="X200">
        <f>C200*내역서!Y992</f>
        <v>0</v>
      </c>
      <c r="Y200">
        <f>C200*내역서!Z992</f>
        <v>0</v>
      </c>
      <c r="Z200">
        <f>C200*내역서!AA992</f>
        <v>0</v>
      </c>
      <c r="AA200">
        <f>C200*내역서!AB992</f>
        <v>0</v>
      </c>
      <c r="AB200">
        <f>C200*내역서!AC992</f>
        <v>0</v>
      </c>
      <c r="AC200">
        <f>C200*내역서!AD992</f>
        <v>0</v>
      </c>
      <c r="AD200">
        <f>C200*내역서!AE992</f>
        <v>0</v>
      </c>
      <c r="AE200">
        <f>C200*내역서!AF992</f>
        <v>0</v>
      </c>
      <c r="AF200">
        <f>C200*내역서!AG992</f>
        <v>0</v>
      </c>
      <c r="AG200">
        <f>C200*내역서!AH992</f>
        <v>0</v>
      </c>
      <c r="AH200">
        <f>C200*내역서!AI992</f>
        <v>0</v>
      </c>
      <c r="AI200">
        <f>C200*내역서!AJ992</f>
        <v>0</v>
      </c>
      <c r="AJ200">
        <f>C200*내역서!AK992</f>
        <v>0</v>
      </c>
      <c r="AK200">
        <f>C200*내역서!AL992</f>
        <v>0</v>
      </c>
      <c r="AL200">
        <f>C200*내역서!AM992</f>
        <v>0</v>
      </c>
      <c r="AM200">
        <f>C200*내역서!AN992</f>
        <v>0</v>
      </c>
      <c r="AN200">
        <f>C200*내역서!AO992</f>
        <v>0</v>
      </c>
      <c r="AO200">
        <f>C200*내역서!AP992</f>
        <v>0</v>
      </c>
      <c r="AP200">
        <f>C200*내역서!AQ992</f>
        <v>0</v>
      </c>
      <c r="AQ200">
        <f>C200*내역서!AR992</f>
        <v>0</v>
      </c>
      <c r="AR200">
        <f>C200*내역서!AS992</f>
        <v>0</v>
      </c>
      <c r="AS200">
        <f>C200*내역서!AT992</f>
        <v>0</v>
      </c>
      <c r="AT200">
        <f>C200*내역서!AU992</f>
        <v>0</v>
      </c>
      <c r="AU200">
        <f>C200*내역서!AV992</f>
        <v>0</v>
      </c>
    </row>
    <row r="201" spans="1:49" ht="23.1" customHeight="1" x14ac:dyDescent="0.3">
      <c r="A201" s="6" t="s">
        <v>539</v>
      </c>
      <c r="B201" s="8" t="s">
        <v>130</v>
      </c>
      <c r="C201" s="14">
        <v>1</v>
      </c>
      <c r="D201" s="9"/>
      <c r="E201" s="9">
        <f t="shared" si="27"/>
        <v>0</v>
      </c>
      <c r="F201" s="9"/>
      <c r="G201" s="9">
        <f t="shared" si="28"/>
        <v>0</v>
      </c>
      <c r="H201" s="9"/>
      <c r="I201" s="9">
        <f t="shared" si="29"/>
        <v>0</v>
      </c>
      <c r="J201" s="9">
        <f t="shared" si="30"/>
        <v>0</v>
      </c>
      <c r="K201" s="9">
        <f t="shared" si="31"/>
        <v>0</v>
      </c>
      <c r="L201" s="7"/>
      <c r="P201">
        <v>1</v>
      </c>
      <c r="Q201">
        <f>C201*내역서!R1011</f>
        <v>0</v>
      </c>
      <c r="R201">
        <f>C201*내역서!S1011</f>
        <v>0</v>
      </c>
      <c r="S201">
        <f>C201*내역서!T1011</f>
        <v>0</v>
      </c>
      <c r="T201">
        <f>C201*내역서!U1011</f>
        <v>0</v>
      </c>
      <c r="U201">
        <f>C201*내역서!V1011</f>
        <v>0</v>
      </c>
      <c r="V201">
        <f>C201*내역서!W1011</f>
        <v>0</v>
      </c>
      <c r="W201">
        <f>C201*내역서!X1011</f>
        <v>0</v>
      </c>
      <c r="X201">
        <f>C201*내역서!Y1011</f>
        <v>0</v>
      </c>
      <c r="Y201">
        <f>C201*내역서!Z1011</f>
        <v>0</v>
      </c>
      <c r="Z201">
        <f>C201*내역서!AA1011</f>
        <v>0</v>
      </c>
      <c r="AA201">
        <f>C201*내역서!AB1011</f>
        <v>0</v>
      </c>
      <c r="AB201">
        <f>C201*내역서!AC1011</f>
        <v>0</v>
      </c>
      <c r="AC201">
        <f>C201*내역서!AD1011</f>
        <v>0</v>
      </c>
      <c r="AD201">
        <f>C201*내역서!AE1011</f>
        <v>0</v>
      </c>
      <c r="AE201">
        <f>C201*내역서!AF1011</f>
        <v>0</v>
      </c>
      <c r="AF201">
        <f>C201*내역서!AG1011</f>
        <v>0</v>
      </c>
      <c r="AG201">
        <f>C201*내역서!AH1011</f>
        <v>0</v>
      </c>
      <c r="AH201">
        <f>C201*내역서!AI1011</f>
        <v>0</v>
      </c>
      <c r="AI201">
        <f>C201*내역서!AJ1011</f>
        <v>0</v>
      </c>
      <c r="AJ201">
        <f>C201*내역서!AK1011</f>
        <v>0</v>
      </c>
      <c r="AK201">
        <f>C201*내역서!AL1011</f>
        <v>0</v>
      </c>
      <c r="AL201">
        <f>C201*내역서!AM1011</f>
        <v>0</v>
      </c>
      <c r="AM201">
        <f>C201*내역서!AN1011</f>
        <v>0</v>
      </c>
      <c r="AN201">
        <f>C201*내역서!AO1011</f>
        <v>0</v>
      </c>
      <c r="AO201">
        <f>C201*내역서!AP1011</f>
        <v>0</v>
      </c>
      <c r="AP201">
        <f>C201*내역서!AQ1011</f>
        <v>0</v>
      </c>
      <c r="AQ201">
        <f>C201*내역서!AR1011</f>
        <v>0</v>
      </c>
      <c r="AR201">
        <f>C201*내역서!AS1011</f>
        <v>0</v>
      </c>
      <c r="AS201">
        <f>C201*내역서!AT1011</f>
        <v>0</v>
      </c>
      <c r="AT201">
        <f>C201*내역서!AU1011</f>
        <v>0</v>
      </c>
      <c r="AU201">
        <f>C201*내역서!AV1011</f>
        <v>0</v>
      </c>
    </row>
    <row r="202" spans="1:49" ht="23.1" customHeight="1" x14ac:dyDescent="0.3">
      <c r="A202" s="6" t="s">
        <v>540</v>
      </c>
      <c r="B202" s="8" t="s">
        <v>130</v>
      </c>
      <c r="C202" s="14">
        <v>1</v>
      </c>
      <c r="D202" s="9"/>
      <c r="E202" s="9">
        <f t="shared" si="27"/>
        <v>0</v>
      </c>
      <c r="F202" s="9"/>
      <c r="G202" s="9">
        <f t="shared" si="28"/>
        <v>0</v>
      </c>
      <c r="H202" s="9"/>
      <c r="I202" s="9">
        <f t="shared" si="29"/>
        <v>0</v>
      </c>
      <c r="J202" s="9">
        <f t="shared" si="30"/>
        <v>0</v>
      </c>
      <c r="K202" s="9">
        <f t="shared" si="31"/>
        <v>0</v>
      </c>
      <c r="L202" s="7"/>
      <c r="P202">
        <v>1</v>
      </c>
      <c r="Q202">
        <f>C202*내역서!R1030</f>
        <v>0</v>
      </c>
      <c r="R202">
        <f>C202*내역서!S1030</f>
        <v>0</v>
      </c>
      <c r="S202">
        <f>C202*내역서!T1030</f>
        <v>0</v>
      </c>
      <c r="T202">
        <f>C202*내역서!U1030</f>
        <v>0</v>
      </c>
      <c r="U202">
        <f>C202*내역서!V1030</f>
        <v>0</v>
      </c>
      <c r="V202">
        <f>C202*내역서!W1030</f>
        <v>0</v>
      </c>
      <c r="W202">
        <f>C202*내역서!X1030</f>
        <v>0</v>
      </c>
      <c r="X202">
        <f>C202*내역서!Y1030</f>
        <v>0</v>
      </c>
      <c r="Y202">
        <f>C202*내역서!Z1030</f>
        <v>0</v>
      </c>
      <c r="Z202">
        <f>C202*내역서!AA1030</f>
        <v>0</v>
      </c>
      <c r="AA202">
        <f>C202*내역서!AB1030</f>
        <v>0</v>
      </c>
      <c r="AB202">
        <f>C202*내역서!AC1030</f>
        <v>0</v>
      </c>
      <c r="AC202">
        <f>C202*내역서!AD1030</f>
        <v>0</v>
      </c>
      <c r="AD202">
        <f>C202*내역서!AE1030</f>
        <v>0</v>
      </c>
      <c r="AE202">
        <f>C202*내역서!AF1030</f>
        <v>0</v>
      </c>
      <c r="AF202">
        <f>C202*내역서!AG1030</f>
        <v>0</v>
      </c>
      <c r="AG202">
        <f>C202*내역서!AH1030</f>
        <v>0</v>
      </c>
      <c r="AH202">
        <f>C202*내역서!AI1030</f>
        <v>0</v>
      </c>
      <c r="AI202">
        <f>C202*내역서!AJ1030</f>
        <v>0</v>
      </c>
      <c r="AJ202">
        <f>C202*내역서!AK1030</f>
        <v>0</v>
      </c>
      <c r="AK202">
        <f>C202*내역서!AL1030</f>
        <v>0</v>
      </c>
      <c r="AL202">
        <f>C202*내역서!AM1030</f>
        <v>0</v>
      </c>
      <c r="AM202">
        <f>C202*내역서!AN1030</f>
        <v>0</v>
      </c>
      <c r="AN202">
        <f>C202*내역서!AO1030</f>
        <v>0</v>
      </c>
      <c r="AO202">
        <f>C202*내역서!AP1030</f>
        <v>0</v>
      </c>
      <c r="AP202">
        <f>C202*내역서!AQ1030</f>
        <v>0</v>
      </c>
      <c r="AQ202">
        <f>C202*내역서!AR1030</f>
        <v>0</v>
      </c>
      <c r="AR202">
        <f>C202*내역서!AS1030</f>
        <v>0</v>
      </c>
      <c r="AS202">
        <f>C202*내역서!AT1030</f>
        <v>0</v>
      </c>
      <c r="AT202">
        <f>C202*내역서!AU1030</f>
        <v>0</v>
      </c>
      <c r="AU202">
        <f>C202*내역서!AV1030</f>
        <v>0</v>
      </c>
    </row>
    <row r="203" spans="1:49" ht="23.1" customHeight="1" x14ac:dyDescent="0.3">
      <c r="A203" s="6" t="s">
        <v>541</v>
      </c>
      <c r="B203" s="8" t="s">
        <v>130</v>
      </c>
      <c r="C203" s="14">
        <v>1</v>
      </c>
      <c r="D203" s="9"/>
      <c r="E203" s="9">
        <f t="shared" si="27"/>
        <v>0</v>
      </c>
      <c r="F203" s="9"/>
      <c r="G203" s="9">
        <f t="shared" si="28"/>
        <v>0</v>
      </c>
      <c r="H203" s="9"/>
      <c r="I203" s="9">
        <f t="shared" si="29"/>
        <v>0</v>
      </c>
      <c r="J203" s="9">
        <f t="shared" si="30"/>
        <v>0</v>
      </c>
      <c r="K203" s="9">
        <f t="shared" si="31"/>
        <v>0</v>
      </c>
      <c r="L203" s="7"/>
      <c r="P203">
        <v>1</v>
      </c>
      <c r="Q203">
        <f>C203*내역서!R1049</f>
        <v>0</v>
      </c>
      <c r="R203">
        <f>C203*내역서!S1049</f>
        <v>0</v>
      </c>
      <c r="S203">
        <f>C203*내역서!T1049</f>
        <v>0</v>
      </c>
      <c r="T203">
        <f>C203*내역서!U1049</f>
        <v>0</v>
      </c>
      <c r="U203">
        <f>C203*내역서!V1049</f>
        <v>0</v>
      </c>
      <c r="V203">
        <f>C203*내역서!W1049</f>
        <v>0</v>
      </c>
      <c r="W203">
        <f>C203*내역서!X1049</f>
        <v>0</v>
      </c>
      <c r="X203">
        <f>C203*내역서!Y1049</f>
        <v>0</v>
      </c>
      <c r="Y203">
        <f>C203*내역서!Z1049</f>
        <v>0</v>
      </c>
      <c r="Z203">
        <f>C203*내역서!AA1049</f>
        <v>0</v>
      </c>
      <c r="AA203">
        <f>C203*내역서!AB1049</f>
        <v>0</v>
      </c>
      <c r="AB203">
        <f>C203*내역서!AC1049</f>
        <v>0</v>
      </c>
      <c r="AC203">
        <f>C203*내역서!AD1049</f>
        <v>0</v>
      </c>
      <c r="AD203">
        <f>C203*내역서!AE1049</f>
        <v>0</v>
      </c>
      <c r="AE203">
        <f>C203*내역서!AF1049</f>
        <v>0</v>
      </c>
      <c r="AF203">
        <f>C203*내역서!AG1049</f>
        <v>0</v>
      </c>
      <c r="AG203">
        <f>C203*내역서!AH1049</f>
        <v>0</v>
      </c>
      <c r="AH203">
        <f>C203*내역서!AI1049</f>
        <v>0</v>
      </c>
      <c r="AI203">
        <f>C203*내역서!AJ1049</f>
        <v>0</v>
      </c>
      <c r="AJ203">
        <f>C203*내역서!AK1049</f>
        <v>0</v>
      </c>
      <c r="AK203">
        <f>C203*내역서!AL1049</f>
        <v>0</v>
      </c>
      <c r="AL203">
        <f>C203*내역서!AM1049</f>
        <v>0</v>
      </c>
      <c r="AM203">
        <f>C203*내역서!AN1049</f>
        <v>0</v>
      </c>
      <c r="AN203">
        <f>C203*내역서!AO1049</f>
        <v>0</v>
      </c>
      <c r="AO203">
        <f>C203*내역서!AP1049</f>
        <v>0</v>
      </c>
      <c r="AP203">
        <f>C203*내역서!AQ1049</f>
        <v>0</v>
      </c>
      <c r="AQ203">
        <f>C203*내역서!AR1049</f>
        <v>0</v>
      </c>
      <c r="AR203">
        <f>C203*내역서!AS1049</f>
        <v>0</v>
      </c>
      <c r="AS203">
        <f>C203*내역서!AT1049</f>
        <v>0</v>
      </c>
      <c r="AT203">
        <f>C203*내역서!AU1049</f>
        <v>0</v>
      </c>
      <c r="AU203">
        <f>C203*내역서!AV1049</f>
        <v>0</v>
      </c>
    </row>
    <row r="204" spans="1:49" ht="23.1" customHeight="1" x14ac:dyDescent="0.3">
      <c r="A204" s="6" t="s">
        <v>542</v>
      </c>
      <c r="B204" s="8" t="s">
        <v>130</v>
      </c>
      <c r="C204" s="14">
        <v>1</v>
      </c>
      <c r="D204" s="9"/>
      <c r="E204" s="9">
        <f t="shared" si="27"/>
        <v>0</v>
      </c>
      <c r="F204" s="9"/>
      <c r="G204" s="9">
        <f t="shared" si="28"/>
        <v>0</v>
      </c>
      <c r="H204" s="9"/>
      <c r="I204" s="9">
        <f t="shared" si="29"/>
        <v>0</v>
      </c>
      <c r="J204" s="9">
        <f t="shared" si="30"/>
        <v>0</v>
      </c>
      <c r="K204" s="9">
        <f t="shared" si="31"/>
        <v>0</v>
      </c>
      <c r="L204" s="7"/>
      <c r="P204">
        <v>1</v>
      </c>
      <c r="Q204">
        <f>C204*내역서!R1068</f>
        <v>0</v>
      </c>
      <c r="R204">
        <f>C204*내역서!S1068</f>
        <v>0</v>
      </c>
      <c r="S204">
        <f>C204*내역서!T1068</f>
        <v>0</v>
      </c>
      <c r="T204">
        <f>C204*내역서!U1068</f>
        <v>0</v>
      </c>
      <c r="U204">
        <f>C204*내역서!V1068</f>
        <v>0</v>
      </c>
      <c r="V204">
        <f>C204*내역서!W1068</f>
        <v>0</v>
      </c>
      <c r="W204">
        <f>C204*내역서!X1068</f>
        <v>0</v>
      </c>
      <c r="X204">
        <f>C204*내역서!Y1068</f>
        <v>0</v>
      </c>
      <c r="Y204">
        <f>C204*내역서!Z1068</f>
        <v>0</v>
      </c>
      <c r="Z204">
        <f>C204*내역서!AA1068</f>
        <v>0</v>
      </c>
      <c r="AA204">
        <f>C204*내역서!AB1068</f>
        <v>0</v>
      </c>
      <c r="AB204">
        <f>C204*내역서!AC1068</f>
        <v>0</v>
      </c>
      <c r="AC204">
        <f>C204*내역서!AD1068</f>
        <v>0</v>
      </c>
      <c r="AD204">
        <f>C204*내역서!AE1068</f>
        <v>0</v>
      </c>
      <c r="AE204">
        <f>C204*내역서!AF1068</f>
        <v>0</v>
      </c>
      <c r="AF204">
        <f>C204*내역서!AG1068</f>
        <v>0</v>
      </c>
      <c r="AG204">
        <f>C204*내역서!AH1068</f>
        <v>0</v>
      </c>
      <c r="AH204">
        <f>C204*내역서!AI1068</f>
        <v>0</v>
      </c>
      <c r="AI204">
        <f>C204*내역서!AJ1068</f>
        <v>0</v>
      </c>
      <c r="AJ204">
        <f>C204*내역서!AK1068</f>
        <v>0</v>
      </c>
      <c r="AK204">
        <f>C204*내역서!AL1068</f>
        <v>0</v>
      </c>
      <c r="AL204">
        <f>C204*내역서!AM1068</f>
        <v>0</v>
      </c>
      <c r="AM204">
        <f>C204*내역서!AN1068</f>
        <v>0</v>
      </c>
      <c r="AN204">
        <f>C204*내역서!AO1068</f>
        <v>0</v>
      </c>
      <c r="AO204">
        <f>C204*내역서!AP1068</f>
        <v>0</v>
      </c>
      <c r="AP204">
        <f>C204*내역서!AQ1068</f>
        <v>0</v>
      </c>
      <c r="AQ204">
        <f>C204*내역서!AR1068</f>
        <v>0</v>
      </c>
      <c r="AR204">
        <f>C204*내역서!AS1068</f>
        <v>0</v>
      </c>
      <c r="AS204">
        <f>C204*내역서!AT1068</f>
        <v>0</v>
      </c>
      <c r="AT204">
        <f>C204*내역서!AU1068</f>
        <v>0</v>
      </c>
      <c r="AU204">
        <f>C204*내역서!AV1068</f>
        <v>0</v>
      </c>
    </row>
    <row r="205" spans="1:49" ht="23.1" customHeight="1" x14ac:dyDescent="0.3">
      <c r="A205" s="6" t="s">
        <v>543</v>
      </c>
      <c r="B205" s="8" t="s">
        <v>130</v>
      </c>
      <c r="C205" s="14">
        <v>1</v>
      </c>
      <c r="D205" s="9"/>
      <c r="E205" s="9">
        <f t="shared" si="27"/>
        <v>0</v>
      </c>
      <c r="F205" s="9"/>
      <c r="G205" s="9">
        <f t="shared" si="28"/>
        <v>0</v>
      </c>
      <c r="H205" s="9"/>
      <c r="I205" s="9">
        <f t="shared" si="29"/>
        <v>0</v>
      </c>
      <c r="J205" s="9">
        <f t="shared" si="30"/>
        <v>0</v>
      </c>
      <c r="K205" s="9">
        <f t="shared" si="31"/>
        <v>0</v>
      </c>
      <c r="L205" s="7"/>
      <c r="P205">
        <v>1</v>
      </c>
      <c r="Q205">
        <f>C205*내역서!R1087</f>
        <v>0</v>
      </c>
      <c r="R205">
        <f>C205*내역서!S1087</f>
        <v>0</v>
      </c>
      <c r="S205">
        <f>C205*내역서!T1087</f>
        <v>0</v>
      </c>
      <c r="T205">
        <f>C205*내역서!U1087</f>
        <v>0</v>
      </c>
      <c r="U205">
        <f>C205*내역서!V1087</f>
        <v>0</v>
      </c>
      <c r="V205">
        <f>C205*내역서!W1087</f>
        <v>0</v>
      </c>
      <c r="W205">
        <f>C205*내역서!X1087</f>
        <v>0</v>
      </c>
      <c r="X205">
        <f>C205*내역서!Y1087</f>
        <v>0</v>
      </c>
      <c r="Y205">
        <f>C205*내역서!Z1087</f>
        <v>0</v>
      </c>
      <c r="Z205">
        <f>C205*내역서!AA1087</f>
        <v>0</v>
      </c>
      <c r="AA205">
        <f>C205*내역서!AB1087</f>
        <v>0</v>
      </c>
      <c r="AB205">
        <f>C205*내역서!AC1087</f>
        <v>0</v>
      </c>
      <c r="AC205">
        <f>C205*내역서!AD1087</f>
        <v>0</v>
      </c>
      <c r="AD205">
        <f>C205*내역서!AE1087</f>
        <v>0</v>
      </c>
      <c r="AE205">
        <f>C205*내역서!AF1087</f>
        <v>0</v>
      </c>
      <c r="AF205">
        <f>C205*내역서!AG1087</f>
        <v>0</v>
      </c>
      <c r="AG205">
        <f>C205*내역서!AH1087</f>
        <v>0</v>
      </c>
      <c r="AH205">
        <f>C205*내역서!AI1087</f>
        <v>0</v>
      </c>
      <c r="AI205">
        <f>C205*내역서!AJ1087</f>
        <v>0</v>
      </c>
      <c r="AJ205">
        <f>C205*내역서!AK1087</f>
        <v>0</v>
      </c>
      <c r="AK205">
        <f>C205*내역서!AL1087</f>
        <v>0</v>
      </c>
      <c r="AL205">
        <f>C205*내역서!AM1087</f>
        <v>0</v>
      </c>
      <c r="AM205">
        <f>C205*내역서!AN1087</f>
        <v>0</v>
      </c>
      <c r="AN205">
        <f>C205*내역서!AO1087</f>
        <v>0</v>
      </c>
      <c r="AO205">
        <f>C205*내역서!AP1087</f>
        <v>0</v>
      </c>
      <c r="AP205">
        <f>C205*내역서!AQ1087</f>
        <v>0</v>
      </c>
      <c r="AQ205">
        <f>C205*내역서!AR1087</f>
        <v>0</v>
      </c>
      <c r="AR205">
        <f>C205*내역서!AS1087</f>
        <v>0</v>
      </c>
      <c r="AS205">
        <f>C205*내역서!AT1087</f>
        <v>0</v>
      </c>
      <c r="AT205">
        <f>C205*내역서!AU1087</f>
        <v>0</v>
      </c>
      <c r="AU205">
        <f>C205*내역서!AV1087</f>
        <v>0</v>
      </c>
    </row>
    <row r="206" spans="1:49" ht="23.1" customHeight="1" x14ac:dyDescent="0.3">
      <c r="A206" s="6" t="s">
        <v>544</v>
      </c>
      <c r="B206" s="8" t="s">
        <v>130</v>
      </c>
      <c r="C206" s="14">
        <v>1</v>
      </c>
      <c r="D206" s="9"/>
      <c r="E206" s="9">
        <f t="shared" si="27"/>
        <v>0</v>
      </c>
      <c r="F206" s="9"/>
      <c r="G206" s="9">
        <f t="shared" si="28"/>
        <v>0</v>
      </c>
      <c r="H206" s="9"/>
      <c r="I206" s="9">
        <f t="shared" si="29"/>
        <v>0</v>
      </c>
      <c r="J206" s="9">
        <f t="shared" si="30"/>
        <v>0</v>
      </c>
      <c r="K206" s="9">
        <f t="shared" si="31"/>
        <v>0</v>
      </c>
      <c r="L206" s="7"/>
      <c r="P206">
        <v>1</v>
      </c>
      <c r="Q206">
        <f>C206*내역서!R1106</f>
        <v>0</v>
      </c>
      <c r="R206">
        <f>C206*내역서!S1106</f>
        <v>0</v>
      </c>
      <c r="S206">
        <f>C206*내역서!T1106</f>
        <v>0</v>
      </c>
      <c r="T206">
        <f>C206*내역서!U1106</f>
        <v>0</v>
      </c>
      <c r="U206">
        <f>C206*내역서!V1106</f>
        <v>0</v>
      </c>
      <c r="V206">
        <f>C206*내역서!W1106</f>
        <v>0</v>
      </c>
      <c r="W206">
        <f>C206*내역서!X1106</f>
        <v>0</v>
      </c>
      <c r="X206">
        <f>C206*내역서!Y1106</f>
        <v>0</v>
      </c>
      <c r="Y206">
        <f>C206*내역서!Z1106</f>
        <v>0</v>
      </c>
      <c r="Z206">
        <f>C206*내역서!AA1106</f>
        <v>0</v>
      </c>
      <c r="AA206">
        <f>C206*내역서!AB1106</f>
        <v>0</v>
      </c>
      <c r="AB206">
        <f>C206*내역서!AC1106</f>
        <v>0</v>
      </c>
      <c r="AC206">
        <f>C206*내역서!AD1106</f>
        <v>0</v>
      </c>
      <c r="AD206">
        <f>C206*내역서!AE1106</f>
        <v>0</v>
      </c>
      <c r="AE206">
        <f>C206*내역서!AF1106</f>
        <v>0</v>
      </c>
      <c r="AF206">
        <f>C206*내역서!AG1106</f>
        <v>0</v>
      </c>
      <c r="AG206">
        <f>C206*내역서!AH1106</f>
        <v>0</v>
      </c>
      <c r="AH206">
        <f>C206*내역서!AI1106</f>
        <v>0</v>
      </c>
      <c r="AI206">
        <f>C206*내역서!AJ1106</f>
        <v>0</v>
      </c>
      <c r="AJ206">
        <f>C206*내역서!AK1106</f>
        <v>0</v>
      </c>
      <c r="AK206">
        <f>C206*내역서!AL1106</f>
        <v>0</v>
      </c>
      <c r="AL206">
        <f>C206*내역서!AM1106</f>
        <v>0</v>
      </c>
      <c r="AM206">
        <f>C206*내역서!AN1106</f>
        <v>0</v>
      </c>
      <c r="AN206">
        <f>C206*내역서!AO1106</f>
        <v>0</v>
      </c>
      <c r="AO206">
        <f>C206*내역서!AP1106</f>
        <v>0</v>
      </c>
      <c r="AP206">
        <f>C206*내역서!AQ1106</f>
        <v>0</v>
      </c>
      <c r="AQ206">
        <f>C206*내역서!AR1106</f>
        <v>0</v>
      </c>
      <c r="AR206">
        <f>C206*내역서!AS1106</f>
        <v>0</v>
      </c>
      <c r="AS206">
        <f>C206*내역서!AT1106</f>
        <v>0</v>
      </c>
      <c r="AT206">
        <f>C206*내역서!AU1106</f>
        <v>0</v>
      </c>
      <c r="AU206">
        <f>C206*내역서!AV1106</f>
        <v>0</v>
      </c>
    </row>
    <row r="207" spans="1:49" ht="23.1" customHeight="1" x14ac:dyDescent="0.3">
      <c r="A207" s="6" t="s">
        <v>545</v>
      </c>
      <c r="B207" s="8" t="s">
        <v>130</v>
      </c>
      <c r="C207" s="14">
        <v>1</v>
      </c>
      <c r="D207" s="9"/>
      <c r="E207" s="9">
        <f t="shared" si="27"/>
        <v>0</v>
      </c>
      <c r="F207" s="9"/>
      <c r="G207" s="9">
        <f t="shared" si="28"/>
        <v>0</v>
      </c>
      <c r="H207" s="9"/>
      <c r="I207" s="9">
        <f t="shared" si="29"/>
        <v>0</v>
      </c>
      <c r="J207" s="9">
        <f t="shared" si="30"/>
        <v>0</v>
      </c>
      <c r="K207" s="9">
        <f t="shared" si="31"/>
        <v>0</v>
      </c>
      <c r="L207" s="7"/>
      <c r="P207">
        <v>1</v>
      </c>
      <c r="Q207">
        <f>C207*내역서!R1125</f>
        <v>0</v>
      </c>
      <c r="R207">
        <f>C207*내역서!S1125</f>
        <v>0</v>
      </c>
      <c r="S207">
        <f>C207*내역서!T1125</f>
        <v>0</v>
      </c>
      <c r="T207">
        <f>C207*내역서!U1125</f>
        <v>0</v>
      </c>
      <c r="U207">
        <f>C207*내역서!V1125</f>
        <v>0</v>
      </c>
      <c r="V207">
        <f>C207*내역서!W1125</f>
        <v>0</v>
      </c>
      <c r="W207">
        <f>C207*내역서!X1125</f>
        <v>0</v>
      </c>
      <c r="X207">
        <f>C207*내역서!Y1125</f>
        <v>0</v>
      </c>
      <c r="Y207">
        <f>C207*내역서!Z1125</f>
        <v>0</v>
      </c>
      <c r="Z207">
        <f>C207*내역서!AA1125</f>
        <v>0</v>
      </c>
      <c r="AA207">
        <f>C207*내역서!AB1125</f>
        <v>0</v>
      </c>
      <c r="AB207">
        <f>C207*내역서!AC1125</f>
        <v>0</v>
      </c>
      <c r="AC207">
        <f>C207*내역서!AD1125</f>
        <v>0</v>
      </c>
      <c r="AD207">
        <f>C207*내역서!AE1125</f>
        <v>0</v>
      </c>
      <c r="AE207">
        <f>C207*내역서!AF1125</f>
        <v>0</v>
      </c>
      <c r="AF207">
        <f>C207*내역서!AG1125</f>
        <v>0</v>
      </c>
      <c r="AG207">
        <f>C207*내역서!AH1125</f>
        <v>0</v>
      </c>
      <c r="AH207">
        <f>C207*내역서!AI1125</f>
        <v>0</v>
      </c>
      <c r="AI207">
        <f>C207*내역서!AJ1125</f>
        <v>0</v>
      </c>
      <c r="AJ207">
        <f>C207*내역서!AK1125</f>
        <v>0</v>
      </c>
      <c r="AK207">
        <f>C207*내역서!AL1125</f>
        <v>0</v>
      </c>
      <c r="AL207">
        <f>C207*내역서!AM1125</f>
        <v>0</v>
      </c>
      <c r="AM207">
        <f>C207*내역서!AN1125</f>
        <v>0</v>
      </c>
      <c r="AN207">
        <f>C207*내역서!AO1125</f>
        <v>0</v>
      </c>
      <c r="AO207">
        <f>C207*내역서!AP1125</f>
        <v>0</v>
      </c>
      <c r="AP207">
        <f>C207*내역서!AQ1125</f>
        <v>0</v>
      </c>
      <c r="AQ207">
        <f>C207*내역서!AR1125</f>
        <v>0</v>
      </c>
      <c r="AR207">
        <f>C207*내역서!AS1125</f>
        <v>0</v>
      </c>
      <c r="AS207">
        <f>C207*내역서!AT1125</f>
        <v>0</v>
      </c>
      <c r="AT207">
        <f>C207*내역서!AU1125</f>
        <v>0</v>
      </c>
      <c r="AU207">
        <f>C207*내역서!AV1125</f>
        <v>0</v>
      </c>
    </row>
    <row r="208" spans="1:49" ht="23.1" customHeight="1" x14ac:dyDescent="0.3">
      <c r="A208" s="7"/>
      <c r="B208" s="14"/>
      <c r="C208" s="14"/>
      <c r="D208" s="9"/>
      <c r="E208" s="9"/>
      <c r="F208" s="9"/>
      <c r="G208" s="9"/>
      <c r="H208" s="9"/>
      <c r="I208" s="9"/>
      <c r="J208" s="9"/>
      <c r="K208" s="9"/>
      <c r="L208" s="7"/>
    </row>
    <row r="209" spans="1:49" ht="23.1" customHeight="1" x14ac:dyDescent="0.3">
      <c r="A209" s="7"/>
      <c r="B209" s="14"/>
      <c r="C209" s="14"/>
      <c r="D209" s="9"/>
      <c r="E209" s="9"/>
      <c r="F209" s="9"/>
      <c r="G209" s="9"/>
      <c r="H209" s="9"/>
      <c r="I209" s="9"/>
      <c r="J209" s="9"/>
      <c r="K209" s="9"/>
      <c r="L209" s="7"/>
    </row>
    <row r="210" spans="1:49" ht="23.1" customHeight="1" x14ac:dyDescent="0.3">
      <c r="A210" s="7"/>
      <c r="B210" s="14"/>
      <c r="C210" s="14"/>
      <c r="D210" s="9"/>
      <c r="E210" s="9"/>
      <c r="F210" s="9"/>
      <c r="G210" s="9"/>
      <c r="H210" s="9"/>
      <c r="I210" s="9"/>
      <c r="J210" s="9"/>
      <c r="K210" s="9"/>
      <c r="L210" s="7"/>
    </row>
    <row r="211" spans="1:49" ht="23.1" customHeight="1" x14ac:dyDescent="0.3">
      <c r="A211" s="7"/>
      <c r="B211" s="14"/>
      <c r="C211" s="14"/>
      <c r="D211" s="9"/>
      <c r="E211" s="9"/>
      <c r="F211" s="9"/>
      <c r="G211" s="9"/>
      <c r="H211" s="9"/>
      <c r="I211" s="9"/>
      <c r="J211" s="9"/>
      <c r="K211" s="9"/>
      <c r="L211" s="7"/>
    </row>
    <row r="212" spans="1:49" ht="23.1" customHeight="1" x14ac:dyDescent="0.3">
      <c r="A212" s="7"/>
      <c r="B212" s="14"/>
      <c r="C212" s="14"/>
      <c r="D212" s="9"/>
      <c r="E212" s="9"/>
      <c r="F212" s="9"/>
      <c r="G212" s="9"/>
      <c r="H212" s="9"/>
      <c r="I212" s="9"/>
      <c r="J212" s="9"/>
      <c r="K212" s="9"/>
      <c r="L212" s="7"/>
    </row>
    <row r="213" spans="1:49" ht="23.1" customHeight="1" x14ac:dyDescent="0.3">
      <c r="A213" s="10" t="s">
        <v>131</v>
      </c>
      <c r="B213" s="12"/>
      <c r="C213" s="12"/>
      <c r="D213" s="13"/>
      <c r="E213" s="13">
        <f>SUMIF(P196:P207, "1", E196:E207)</f>
        <v>0</v>
      </c>
      <c r="F213" s="13"/>
      <c r="G213" s="13">
        <f>SUMIF(P196:P207, "1", G196:G207)</f>
        <v>0</v>
      </c>
      <c r="H213" s="13"/>
      <c r="I213" s="13">
        <f>SUMIF(P196:P207, "1", I196:I207)</f>
        <v>0</v>
      </c>
      <c r="J213" s="13"/>
      <c r="K213" s="13">
        <f>E213+G213+I213</f>
        <v>0</v>
      </c>
      <c r="L213" s="11"/>
      <c r="Q213">
        <f t="shared" ref="Q213:AW213" si="32">SUM(Q196:Q207)</f>
        <v>0</v>
      </c>
      <c r="R213">
        <f t="shared" si="32"/>
        <v>0</v>
      </c>
      <c r="S213">
        <f t="shared" si="32"/>
        <v>0</v>
      </c>
      <c r="T213">
        <f t="shared" si="32"/>
        <v>0</v>
      </c>
      <c r="U213">
        <f t="shared" si="32"/>
        <v>0</v>
      </c>
      <c r="V213">
        <f t="shared" si="32"/>
        <v>0</v>
      </c>
      <c r="W213">
        <f t="shared" si="32"/>
        <v>0</v>
      </c>
      <c r="X213">
        <f t="shared" si="32"/>
        <v>0</v>
      </c>
      <c r="Y213">
        <f t="shared" si="32"/>
        <v>0</v>
      </c>
      <c r="Z213">
        <f t="shared" si="32"/>
        <v>0</v>
      </c>
      <c r="AA213">
        <f t="shared" si="32"/>
        <v>0</v>
      </c>
      <c r="AB213">
        <f t="shared" si="32"/>
        <v>0</v>
      </c>
      <c r="AC213">
        <f t="shared" si="32"/>
        <v>0</v>
      </c>
      <c r="AD213">
        <f t="shared" si="32"/>
        <v>0</v>
      </c>
      <c r="AE213">
        <f t="shared" si="32"/>
        <v>0</v>
      </c>
      <c r="AF213">
        <f t="shared" si="32"/>
        <v>0</v>
      </c>
      <c r="AG213">
        <f t="shared" si="32"/>
        <v>0</v>
      </c>
      <c r="AH213">
        <f t="shared" si="32"/>
        <v>0</v>
      </c>
      <c r="AI213">
        <f t="shared" si="32"/>
        <v>0</v>
      </c>
      <c r="AJ213">
        <f t="shared" si="32"/>
        <v>0</v>
      </c>
      <c r="AK213">
        <f t="shared" si="32"/>
        <v>0</v>
      </c>
      <c r="AL213">
        <f t="shared" si="32"/>
        <v>0</v>
      </c>
      <c r="AM213">
        <f t="shared" si="32"/>
        <v>0</v>
      </c>
      <c r="AN213">
        <f t="shared" si="32"/>
        <v>0</v>
      </c>
      <c r="AO213">
        <f t="shared" si="32"/>
        <v>0</v>
      </c>
      <c r="AP213">
        <f t="shared" si="32"/>
        <v>0</v>
      </c>
      <c r="AQ213">
        <f t="shared" si="32"/>
        <v>0</v>
      </c>
      <c r="AR213">
        <f t="shared" si="32"/>
        <v>0</v>
      </c>
      <c r="AS213">
        <f t="shared" si="32"/>
        <v>0</v>
      </c>
      <c r="AT213">
        <f t="shared" si="32"/>
        <v>0</v>
      </c>
      <c r="AU213">
        <f t="shared" si="32"/>
        <v>0</v>
      </c>
      <c r="AV213">
        <f t="shared" si="32"/>
        <v>0</v>
      </c>
      <c r="AW213">
        <f t="shared" si="32"/>
        <v>0</v>
      </c>
    </row>
    <row r="214" spans="1:49" ht="23.1" customHeight="1" x14ac:dyDescent="0.3">
      <c r="A214" s="6" t="s">
        <v>10</v>
      </c>
      <c r="B214" s="14"/>
      <c r="C214" s="14"/>
      <c r="D214" s="9"/>
      <c r="E214" s="9"/>
      <c r="F214" s="9"/>
      <c r="G214" s="9"/>
      <c r="H214" s="9"/>
      <c r="I214" s="9"/>
      <c r="J214" s="9"/>
      <c r="K214" s="9"/>
      <c r="L214" s="7"/>
    </row>
    <row r="215" spans="1:49" ht="23.1" customHeight="1" x14ac:dyDescent="0.3">
      <c r="A215" s="6" t="s">
        <v>546</v>
      </c>
      <c r="B215" s="8" t="s">
        <v>130</v>
      </c>
      <c r="C215" s="14">
        <v>1</v>
      </c>
      <c r="D215" s="9"/>
      <c r="E215" s="9">
        <f t="shared" ref="E215:E227" si="33">C215*D215</f>
        <v>0</v>
      </c>
      <c r="F215" s="9"/>
      <c r="G215" s="9">
        <f t="shared" ref="G215:G227" si="34">C215*F215</f>
        <v>0</v>
      </c>
      <c r="H215" s="9"/>
      <c r="I215" s="9">
        <f t="shared" ref="I215:I227" si="35">C215*H215</f>
        <v>0</v>
      </c>
      <c r="J215" s="9">
        <f t="shared" ref="J215:J227" si="36">D215+F215+H215</f>
        <v>0</v>
      </c>
      <c r="K215" s="9">
        <f t="shared" ref="K215:K227" si="37">E215+G215+I215</f>
        <v>0</v>
      </c>
      <c r="L215" s="7"/>
      <c r="P215">
        <v>1</v>
      </c>
      <c r="Q215">
        <f>C215*내역서!R1144</f>
        <v>0</v>
      </c>
      <c r="R215">
        <f>C215*내역서!S1144</f>
        <v>0</v>
      </c>
      <c r="S215">
        <f>C215*내역서!T1144</f>
        <v>0</v>
      </c>
      <c r="T215">
        <f>C215*내역서!U1144</f>
        <v>0</v>
      </c>
      <c r="U215">
        <f>C215*내역서!V1144</f>
        <v>0</v>
      </c>
      <c r="V215">
        <f>C215*내역서!W1144</f>
        <v>0</v>
      </c>
      <c r="W215">
        <f>C215*내역서!X1144</f>
        <v>0</v>
      </c>
      <c r="X215">
        <f>C215*내역서!Y1144</f>
        <v>0</v>
      </c>
      <c r="Y215">
        <f>C215*내역서!Z1144</f>
        <v>0</v>
      </c>
      <c r="Z215">
        <f>C215*내역서!AA1144</f>
        <v>0</v>
      </c>
      <c r="AA215">
        <f>C215*내역서!AB1144</f>
        <v>0</v>
      </c>
      <c r="AB215">
        <f>C215*내역서!AC1144</f>
        <v>0</v>
      </c>
      <c r="AC215">
        <f>C215*내역서!AD1144</f>
        <v>0</v>
      </c>
      <c r="AD215">
        <f>C215*내역서!AE1144</f>
        <v>0</v>
      </c>
      <c r="AE215">
        <f>C215*내역서!AF1144</f>
        <v>0</v>
      </c>
      <c r="AF215">
        <f>C215*내역서!AG1144</f>
        <v>0</v>
      </c>
      <c r="AG215">
        <f>C215*내역서!AH1144</f>
        <v>0</v>
      </c>
      <c r="AH215">
        <f>C215*내역서!AI1144</f>
        <v>0</v>
      </c>
      <c r="AI215">
        <f>C215*내역서!AJ1144</f>
        <v>0</v>
      </c>
      <c r="AJ215">
        <f>C215*내역서!AK1144</f>
        <v>0</v>
      </c>
      <c r="AK215">
        <f>C215*내역서!AL1144</f>
        <v>0</v>
      </c>
      <c r="AL215">
        <f>C215*내역서!AM1144</f>
        <v>0</v>
      </c>
      <c r="AM215">
        <f>C215*내역서!AN1144</f>
        <v>0</v>
      </c>
      <c r="AN215">
        <f>C215*내역서!AO1144</f>
        <v>0</v>
      </c>
      <c r="AO215">
        <f>C215*내역서!AP1144</f>
        <v>0</v>
      </c>
      <c r="AP215">
        <f>C215*내역서!AQ1144</f>
        <v>0</v>
      </c>
      <c r="AQ215">
        <f>C215*내역서!AR1144</f>
        <v>0</v>
      </c>
      <c r="AR215">
        <f>C215*내역서!AS1144</f>
        <v>0</v>
      </c>
      <c r="AS215">
        <f>C215*내역서!AT1144</f>
        <v>0</v>
      </c>
      <c r="AT215">
        <f>C215*내역서!AU1144</f>
        <v>0</v>
      </c>
      <c r="AU215">
        <f>C215*내역서!AV1144</f>
        <v>0</v>
      </c>
    </row>
    <row r="216" spans="1:49" ht="23.1" customHeight="1" x14ac:dyDescent="0.3">
      <c r="A216" s="6" t="s">
        <v>547</v>
      </c>
      <c r="B216" s="8" t="s">
        <v>130</v>
      </c>
      <c r="C216" s="14">
        <v>1</v>
      </c>
      <c r="D216" s="9"/>
      <c r="E216" s="9">
        <f t="shared" si="33"/>
        <v>0</v>
      </c>
      <c r="F216" s="9"/>
      <c r="G216" s="9">
        <f t="shared" si="34"/>
        <v>0</v>
      </c>
      <c r="H216" s="9"/>
      <c r="I216" s="9">
        <f t="shared" si="35"/>
        <v>0</v>
      </c>
      <c r="J216" s="9">
        <f t="shared" si="36"/>
        <v>0</v>
      </c>
      <c r="K216" s="9">
        <f t="shared" si="37"/>
        <v>0</v>
      </c>
      <c r="L216" s="7"/>
      <c r="P216">
        <v>1</v>
      </c>
      <c r="Q216">
        <f>C216*내역서!R1163</f>
        <v>0</v>
      </c>
      <c r="R216">
        <f>C216*내역서!S1163</f>
        <v>0</v>
      </c>
      <c r="S216">
        <f>C216*내역서!T1163</f>
        <v>0</v>
      </c>
      <c r="T216">
        <f>C216*내역서!U1163</f>
        <v>0</v>
      </c>
      <c r="U216">
        <f>C216*내역서!V1163</f>
        <v>0</v>
      </c>
      <c r="V216">
        <f>C216*내역서!W1163</f>
        <v>0</v>
      </c>
      <c r="W216">
        <f>C216*내역서!X1163</f>
        <v>0</v>
      </c>
      <c r="X216">
        <f>C216*내역서!Y1163</f>
        <v>0</v>
      </c>
      <c r="Y216">
        <f>C216*내역서!Z1163</f>
        <v>0</v>
      </c>
      <c r="Z216">
        <f>C216*내역서!AA1163</f>
        <v>0</v>
      </c>
      <c r="AA216">
        <f>C216*내역서!AB1163</f>
        <v>0</v>
      </c>
      <c r="AB216">
        <f>C216*내역서!AC1163</f>
        <v>0</v>
      </c>
      <c r="AC216">
        <f>C216*내역서!AD1163</f>
        <v>0</v>
      </c>
      <c r="AD216">
        <f>C216*내역서!AE1163</f>
        <v>0</v>
      </c>
      <c r="AE216">
        <f>C216*내역서!AF1163</f>
        <v>0</v>
      </c>
      <c r="AF216">
        <f>C216*내역서!AG1163</f>
        <v>0</v>
      </c>
      <c r="AG216">
        <f>C216*내역서!AH1163</f>
        <v>0</v>
      </c>
      <c r="AH216">
        <f>C216*내역서!AI1163</f>
        <v>0</v>
      </c>
      <c r="AI216">
        <f>C216*내역서!AJ1163</f>
        <v>0</v>
      </c>
      <c r="AJ216">
        <f>C216*내역서!AK1163</f>
        <v>0</v>
      </c>
      <c r="AK216">
        <f>C216*내역서!AL1163</f>
        <v>0</v>
      </c>
      <c r="AL216">
        <f>C216*내역서!AM1163</f>
        <v>0</v>
      </c>
      <c r="AM216">
        <f>C216*내역서!AN1163</f>
        <v>0</v>
      </c>
      <c r="AN216">
        <f>C216*내역서!AO1163</f>
        <v>0</v>
      </c>
      <c r="AO216">
        <f>C216*내역서!AP1163</f>
        <v>0</v>
      </c>
      <c r="AP216">
        <f>C216*내역서!AQ1163</f>
        <v>0</v>
      </c>
      <c r="AQ216">
        <f>C216*내역서!AR1163</f>
        <v>0</v>
      </c>
      <c r="AR216">
        <f>C216*내역서!AS1163</f>
        <v>0</v>
      </c>
      <c r="AS216">
        <f>C216*내역서!AT1163</f>
        <v>0</v>
      </c>
      <c r="AT216">
        <f>C216*내역서!AU1163</f>
        <v>0</v>
      </c>
      <c r="AU216">
        <f>C216*내역서!AV1163</f>
        <v>0</v>
      </c>
    </row>
    <row r="217" spans="1:49" ht="23.1" customHeight="1" x14ac:dyDescent="0.3">
      <c r="A217" s="6" t="s">
        <v>548</v>
      </c>
      <c r="B217" s="8" t="s">
        <v>130</v>
      </c>
      <c r="C217" s="14">
        <v>1</v>
      </c>
      <c r="D217" s="9"/>
      <c r="E217" s="9">
        <f t="shared" si="33"/>
        <v>0</v>
      </c>
      <c r="F217" s="9"/>
      <c r="G217" s="9">
        <f t="shared" si="34"/>
        <v>0</v>
      </c>
      <c r="H217" s="9"/>
      <c r="I217" s="9">
        <f t="shared" si="35"/>
        <v>0</v>
      </c>
      <c r="J217" s="9">
        <f t="shared" si="36"/>
        <v>0</v>
      </c>
      <c r="K217" s="9">
        <f t="shared" si="37"/>
        <v>0</v>
      </c>
      <c r="L217" s="7"/>
      <c r="P217">
        <v>1</v>
      </c>
      <c r="Q217">
        <f>C217*내역서!R1182</f>
        <v>0</v>
      </c>
      <c r="R217">
        <f>C217*내역서!S1182</f>
        <v>0</v>
      </c>
      <c r="S217">
        <f>C217*내역서!T1182</f>
        <v>0</v>
      </c>
      <c r="T217">
        <f>C217*내역서!U1182</f>
        <v>0</v>
      </c>
      <c r="U217">
        <f>C217*내역서!V1182</f>
        <v>0</v>
      </c>
      <c r="V217">
        <f>C217*내역서!W1182</f>
        <v>0</v>
      </c>
      <c r="W217">
        <f>C217*내역서!X1182</f>
        <v>0</v>
      </c>
      <c r="X217">
        <f>C217*내역서!Y1182</f>
        <v>0</v>
      </c>
      <c r="Y217">
        <f>C217*내역서!Z1182</f>
        <v>0</v>
      </c>
      <c r="Z217">
        <f>C217*내역서!AA1182</f>
        <v>0</v>
      </c>
      <c r="AA217">
        <f>C217*내역서!AB1182</f>
        <v>0</v>
      </c>
      <c r="AB217">
        <f>C217*내역서!AC1182</f>
        <v>0</v>
      </c>
      <c r="AC217">
        <f>C217*내역서!AD1182</f>
        <v>0</v>
      </c>
      <c r="AD217">
        <f>C217*내역서!AE1182</f>
        <v>0</v>
      </c>
      <c r="AE217">
        <f>C217*내역서!AF1182</f>
        <v>0</v>
      </c>
      <c r="AF217">
        <f>C217*내역서!AG1182</f>
        <v>0</v>
      </c>
      <c r="AG217">
        <f>C217*내역서!AH1182</f>
        <v>0</v>
      </c>
      <c r="AH217">
        <f>C217*내역서!AI1182</f>
        <v>0</v>
      </c>
      <c r="AI217">
        <f>C217*내역서!AJ1182</f>
        <v>0</v>
      </c>
      <c r="AJ217">
        <f>C217*내역서!AK1182</f>
        <v>0</v>
      </c>
      <c r="AK217">
        <f>C217*내역서!AL1182</f>
        <v>0</v>
      </c>
      <c r="AL217">
        <f>C217*내역서!AM1182</f>
        <v>0</v>
      </c>
      <c r="AM217">
        <f>C217*내역서!AN1182</f>
        <v>0</v>
      </c>
      <c r="AN217">
        <f>C217*내역서!AO1182</f>
        <v>0</v>
      </c>
      <c r="AO217">
        <f>C217*내역서!AP1182</f>
        <v>0</v>
      </c>
      <c r="AP217">
        <f>C217*내역서!AQ1182</f>
        <v>0</v>
      </c>
      <c r="AQ217">
        <f>C217*내역서!AR1182</f>
        <v>0</v>
      </c>
      <c r="AR217">
        <f>C217*내역서!AS1182</f>
        <v>0</v>
      </c>
      <c r="AS217">
        <f>C217*내역서!AT1182</f>
        <v>0</v>
      </c>
      <c r="AT217">
        <f>C217*내역서!AU1182</f>
        <v>0</v>
      </c>
      <c r="AU217">
        <f>C217*내역서!AV1182</f>
        <v>0</v>
      </c>
    </row>
    <row r="218" spans="1:49" ht="23.1" customHeight="1" x14ac:dyDescent="0.3">
      <c r="A218" s="6" t="s">
        <v>549</v>
      </c>
      <c r="B218" s="8" t="s">
        <v>130</v>
      </c>
      <c r="C218" s="14">
        <v>1</v>
      </c>
      <c r="D218" s="9"/>
      <c r="E218" s="9">
        <f t="shared" si="33"/>
        <v>0</v>
      </c>
      <c r="F218" s="9"/>
      <c r="G218" s="9">
        <f t="shared" si="34"/>
        <v>0</v>
      </c>
      <c r="H218" s="9"/>
      <c r="I218" s="9">
        <f t="shared" si="35"/>
        <v>0</v>
      </c>
      <c r="J218" s="9">
        <f t="shared" si="36"/>
        <v>0</v>
      </c>
      <c r="K218" s="9">
        <f t="shared" si="37"/>
        <v>0</v>
      </c>
      <c r="L218" s="7"/>
      <c r="P218">
        <v>1</v>
      </c>
      <c r="Q218">
        <f>C218*내역서!R1201</f>
        <v>0</v>
      </c>
      <c r="R218">
        <f>C218*내역서!S1201</f>
        <v>0</v>
      </c>
      <c r="S218">
        <f>C218*내역서!T1201</f>
        <v>0</v>
      </c>
      <c r="T218">
        <f>C218*내역서!U1201</f>
        <v>0</v>
      </c>
      <c r="U218">
        <f>C218*내역서!V1201</f>
        <v>0</v>
      </c>
      <c r="V218">
        <f>C218*내역서!W1201</f>
        <v>0</v>
      </c>
      <c r="W218">
        <f>C218*내역서!X1201</f>
        <v>0</v>
      </c>
      <c r="X218">
        <f>C218*내역서!Y1201</f>
        <v>0</v>
      </c>
      <c r="Y218">
        <f>C218*내역서!Z1201</f>
        <v>0</v>
      </c>
      <c r="Z218">
        <f>C218*내역서!AA1201</f>
        <v>0</v>
      </c>
      <c r="AA218">
        <f>C218*내역서!AB1201</f>
        <v>0</v>
      </c>
      <c r="AB218">
        <f>C218*내역서!AC1201</f>
        <v>0</v>
      </c>
      <c r="AC218">
        <f>C218*내역서!AD1201</f>
        <v>0</v>
      </c>
      <c r="AD218">
        <f>C218*내역서!AE1201</f>
        <v>0</v>
      </c>
      <c r="AE218">
        <f>C218*내역서!AF1201</f>
        <v>0</v>
      </c>
      <c r="AF218">
        <f>C218*내역서!AG1201</f>
        <v>0</v>
      </c>
      <c r="AG218">
        <f>C218*내역서!AH1201</f>
        <v>0</v>
      </c>
      <c r="AH218">
        <f>C218*내역서!AI1201</f>
        <v>0</v>
      </c>
      <c r="AI218">
        <f>C218*내역서!AJ1201</f>
        <v>0</v>
      </c>
      <c r="AJ218">
        <f>C218*내역서!AK1201</f>
        <v>0</v>
      </c>
      <c r="AK218">
        <f>C218*내역서!AL1201</f>
        <v>0</v>
      </c>
      <c r="AL218">
        <f>C218*내역서!AM1201</f>
        <v>0</v>
      </c>
      <c r="AM218">
        <f>C218*내역서!AN1201</f>
        <v>0</v>
      </c>
      <c r="AN218">
        <f>C218*내역서!AO1201</f>
        <v>0</v>
      </c>
      <c r="AO218">
        <f>C218*내역서!AP1201</f>
        <v>0</v>
      </c>
      <c r="AP218">
        <f>C218*내역서!AQ1201</f>
        <v>0</v>
      </c>
      <c r="AQ218">
        <f>C218*내역서!AR1201</f>
        <v>0</v>
      </c>
      <c r="AR218">
        <f>C218*내역서!AS1201</f>
        <v>0</v>
      </c>
      <c r="AS218">
        <f>C218*내역서!AT1201</f>
        <v>0</v>
      </c>
      <c r="AT218">
        <f>C218*내역서!AU1201</f>
        <v>0</v>
      </c>
      <c r="AU218">
        <f>C218*내역서!AV1201</f>
        <v>0</v>
      </c>
    </row>
    <row r="219" spans="1:49" ht="23.1" customHeight="1" x14ac:dyDescent="0.3">
      <c r="A219" s="6" t="s">
        <v>550</v>
      </c>
      <c r="B219" s="8" t="s">
        <v>130</v>
      </c>
      <c r="C219" s="14">
        <v>1</v>
      </c>
      <c r="D219" s="9"/>
      <c r="E219" s="9">
        <f t="shared" si="33"/>
        <v>0</v>
      </c>
      <c r="F219" s="9"/>
      <c r="G219" s="9">
        <f t="shared" si="34"/>
        <v>0</v>
      </c>
      <c r="H219" s="9"/>
      <c r="I219" s="9">
        <f t="shared" si="35"/>
        <v>0</v>
      </c>
      <c r="J219" s="9">
        <f t="shared" si="36"/>
        <v>0</v>
      </c>
      <c r="K219" s="9">
        <f t="shared" si="37"/>
        <v>0</v>
      </c>
      <c r="L219" s="7"/>
      <c r="P219">
        <v>1</v>
      </c>
      <c r="Q219">
        <f>C219*내역서!R1220</f>
        <v>0</v>
      </c>
      <c r="R219">
        <f>C219*내역서!S1220</f>
        <v>0</v>
      </c>
      <c r="S219">
        <f>C219*내역서!T1220</f>
        <v>0</v>
      </c>
      <c r="T219">
        <f>C219*내역서!U1220</f>
        <v>0</v>
      </c>
      <c r="U219">
        <f>C219*내역서!V1220</f>
        <v>0</v>
      </c>
      <c r="V219">
        <f>C219*내역서!W1220</f>
        <v>0</v>
      </c>
      <c r="W219">
        <f>C219*내역서!X1220</f>
        <v>0</v>
      </c>
      <c r="X219">
        <f>C219*내역서!Y1220</f>
        <v>0</v>
      </c>
      <c r="Y219">
        <f>C219*내역서!Z1220</f>
        <v>0</v>
      </c>
      <c r="Z219">
        <f>C219*내역서!AA1220</f>
        <v>0</v>
      </c>
      <c r="AA219">
        <f>C219*내역서!AB1220</f>
        <v>0</v>
      </c>
      <c r="AB219">
        <f>C219*내역서!AC1220</f>
        <v>0</v>
      </c>
      <c r="AC219">
        <f>C219*내역서!AD1220</f>
        <v>0</v>
      </c>
      <c r="AD219">
        <f>C219*내역서!AE1220</f>
        <v>0</v>
      </c>
      <c r="AE219">
        <f>C219*내역서!AF1220</f>
        <v>0</v>
      </c>
      <c r="AF219">
        <f>C219*내역서!AG1220</f>
        <v>0</v>
      </c>
      <c r="AG219">
        <f>C219*내역서!AH1220</f>
        <v>0</v>
      </c>
      <c r="AH219">
        <f>C219*내역서!AI1220</f>
        <v>0</v>
      </c>
      <c r="AI219">
        <f>C219*내역서!AJ1220</f>
        <v>0</v>
      </c>
      <c r="AJ219">
        <f>C219*내역서!AK1220</f>
        <v>0</v>
      </c>
      <c r="AK219">
        <f>C219*내역서!AL1220</f>
        <v>0</v>
      </c>
      <c r="AL219">
        <f>C219*내역서!AM1220</f>
        <v>0</v>
      </c>
      <c r="AM219">
        <f>C219*내역서!AN1220</f>
        <v>0</v>
      </c>
      <c r="AN219">
        <f>C219*내역서!AO1220</f>
        <v>0</v>
      </c>
      <c r="AO219">
        <f>C219*내역서!AP1220</f>
        <v>0</v>
      </c>
      <c r="AP219">
        <f>C219*내역서!AQ1220</f>
        <v>0</v>
      </c>
      <c r="AQ219">
        <f>C219*내역서!AR1220</f>
        <v>0</v>
      </c>
      <c r="AR219">
        <f>C219*내역서!AS1220</f>
        <v>0</v>
      </c>
      <c r="AS219">
        <f>C219*내역서!AT1220</f>
        <v>0</v>
      </c>
      <c r="AT219">
        <f>C219*내역서!AU1220</f>
        <v>0</v>
      </c>
      <c r="AU219">
        <f>C219*내역서!AV1220</f>
        <v>0</v>
      </c>
    </row>
    <row r="220" spans="1:49" ht="23.1" customHeight="1" x14ac:dyDescent="0.3">
      <c r="A220" s="6" t="s">
        <v>551</v>
      </c>
      <c r="B220" s="8" t="s">
        <v>130</v>
      </c>
      <c r="C220" s="14">
        <v>1</v>
      </c>
      <c r="D220" s="9"/>
      <c r="E220" s="9">
        <f t="shared" si="33"/>
        <v>0</v>
      </c>
      <c r="F220" s="9"/>
      <c r="G220" s="9">
        <f t="shared" si="34"/>
        <v>0</v>
      </c>
      <c r="H220" s="9"/>
      <c r="I220" s="9">
        <f t="shared" si="35"/>
        <v>0</v>
      </c>
      <c r="J220" s="9">
        <f t="shared" si="36"/>
        <v>0</v>
      </c>
      <c r="K220" s="9">
        <f t="shared" si="37"/>
        <v>0</v>
      </c>
      <c r="L220" s="7"/>
      <c r="P220">
        <v>1</v>
      </c>
      <c r="Q220">
        <f>C220*내역서!R1239</f>
        <v>0</v>
      </c>
      <c r="R220">
        <f>C220*내역서!S1239</f>
        <v>0</v>
      </c>
      <c r="S220">
        <f>C220*내역서!T1239</f>
        <v>0</v>
      </c>
      <c r="T220">
        <f>C220*내역서!U1239</f>
        <v>0</v>
      </c>
      <c r="U220">
        <f>C220*내역서!V1239</f>
        <v>0</v>
      </c>
      <c r="V220">
        <f>C220*내역서!W1239</f>
        <v>0</v>
      </c>
      <c r="W220">
        <f>C220*내역서!X1239</f>
        <v>0</v>
      </c>
      <c r="X220">
        <f>C220*내역서!Y1239</f>
        <v>0</v>
      </c>
      <c r="Y220">
        <f>C220*내역서!Z1239</f>
        <v>0</v>
      </c>
      <c r="Z220">
        <f>C220*내역서!AA1239</f>
        <v>0</v>
      </c>
      <c r="AA220">
        <f>C220*내역서!AB1239</f>
        <v>0</v>
      </c>
      <c r="AB220">
        <f>C220*내역서!AC1239</f>
        <v>0</v>
      </c>
      <c r="AC220">
        <f>C220*내역서!AD1239</f>
        <v>0</v>
      </c>
      <c r="AD220">
        <f>C220*내역서!AE1239</f>
        <v>0</v>
      </c>
      <c r="AE220">
        <f>C220*내역서!AF1239</f>
        <v>0</v>
      </c>
      <c r="AF220">
        <f>C220*내역서!AG1239</f>
        <v>0</v>
      </c>
      <c r="AG220">
        <f>C220*내역서!AH1239</f>
        <v>0</v>
      </c>
      <c r="AH220">
        <f>C220*내역서!AI1239</f>
        <v>0</v>
      </c>
      <c r="AI220">
        <f>C220*내역서!AJ1239</f>
        <v>0</v>
      </c>
      <c r="AJ220">
        <f>C220*내역서!AK1239</f>
        <v>0</v>
      </c>
      <c r="AK220">
        <f>C220*내역서!AL1239</f>
        <v>0</v>
      </c>
      <c r="AL220">
        <f>C220*내역서!AM1239</f>
        <v>0</v>
      </c>
      <c r="AM220">
        <f>C220*내역서!AN1239</f>
        <v>0</v>
      </c>
      <c r="AN220">
        <f>C220*내역서!AO1239</f>
        <v>0</v>
      </c>
      <c r="AO220">
        <f>C220*내역서!AP1239</f>
        <v>0</v>
      </c>
      <c r="AP220">
        <f>C220*내역서!AQ1239</f>
        <v>0</v>
      </c>
      <c r="AQ220">
        <f>C220*내역서!AR1239</f>
        <v>0</v>
      </c>
      <c r="AR220">
        <f>C220*내역서!AS1239</f>
        <v>0</v>
      </c>
      <c r="AS220">
        <f>C220*내역서!AT1239</f>
        <v>0</v>
      </c>
      <c r="AT220">
        <f>C220*내역서!AU1239</f>
        <v>0</v>
      </c>
      <c r="AU220">
        <f>C220*내역서!AV1239</f>
        <v>0</v>
      </c>
    </row>
    <row r="221" spans="1:49" ht="23.1" customHeight="1" x14ac:dyDescent="0.3">
      <c r="A221" s="6" t="s">
        <v>552</v>
      </c>
      <c r="B221" s="8" t="s">
        <v>130</v>
      </c>
      <c r="C221" s="14">
        <v>1</v>
      </c>
      <c r="D221" s="9"/>
      <c r="E221" s="9">
        <f t="shared" si="33"/>
        <v>0</v>
      </c>
      <c r="F221" s="9"/>
      <c r="G221" s="9">
        <f t="shared" si="34"/>
        <v>0</v>
      </c>
      <c r="H221" s="9"/>
      <c r="I221" s="9">
        <f t="shared" si="35"/>
        <v>0</v>
      </c>
      <c r="J221" s="9">
        <f t="shared" si="36"/>
        <v>0</v>
      </c>
      <c r="K221" s="9">
        <f t="shared" si="37"/>
        <v>0</v>
      </c>
      <c r="L221" s="7"/>
      <c r="P221">
        <v>1</v>
      </c>
      <c r="Q221">
        <f>C221*내역서!R1258</f>
        <v>0</v>
      </c>
      <c r="R221">
        <f>C221*내역서!S1258</f>
        <v>0</v>
      </c>
      <c r="S221">
        <f>C221*내역서!T1258</f>
        <v>0</v>
      </c>
      <c r="T221">
        <f>C221*내역서!U1258</f>
        <v>0</v>
      </c>
      <c r="U221">
        <f>C221*내역서!V1258</f>
        <v>0</v>
      </c>
      <c r="V221">
        <f>C221*내역서!W1258</f>
        <v>0</v>
      </c>
      <c r="W221">
        <f>C221*내역서!X1258</f>
        <v>0</v>
      </c>
      <c r="X221">
        <f>C221*내역서!Y1258</f>
        <v>0</v>
      </c>
      <c r="Y221">
        <f>C221*내역서!Z1258</f>
        <v>0</v>
      </c>
      <c r="Z221">
        <f>C221*내역서!AA1258</f>
        <v>0</v>
      </c>
      <c r="AA221">
        <f>C221*내역서!AB1258</f>
        <v>0</v>
      </c>
      <c r="AB221">
        <f>C221*내역서!AC1258</f>
        <v>0</v>
      </c>
      <c r="AC221">
        <f>C221*내역서!AD1258</f>
        <v>0</v>
      </c>
      <c r="AD221">
        <f>C221*내역서!AE1258</f>
        <v>0</v>
      </c>
      <c r="AE221">
        <f>C221*내역서!AF1258</f>
        <v>0</v>
      </c>
      <c r="AF221">
        <f>C221*내역서!AG1258</f>
        <v>0</v>
      </c>
      <c r="AG221">
        <f>C221*내역서!AH1258</f>
        <v>0</v>
      </c>
      <c r="AH221">
        <f>C221*내역서!AI1258</f>
        <v>0</v>
      </c>
      <c r="AI221">
        <f>C221*내역서!AJ1258</f>
        <v>0</v>
      </c>
      <c r="AJ221">
        <f>C221*내역서!AK1258</f>
        <v>0</v>
      </c>
      <c r="AK221">
        <f>C221*내역서!AL1258</f>
        <v>0</v>
      </c>
      <c r="AL221">
        <f>C221*내역서!AM1258</f>
        <v>0</v>
      </c>
      <c r="AM221">
        <f>C221*내역서!AN1258</f>
        <v>0</v>
      </c>
      <c r="AN221">
        <f>C221*내역서!AO1258</f>
        <v>0</v>
      </c>
      <c r="AO221">
        <f>C221*내역서!AP1258</f>
        <v>0</v>
      </c>
      <c r="AP221">
        <f>C221*내역서!AQ1258</f>
        <v>0</v>
      </c>
      <c r="AQ221">
        <f>C221*내역서!AR1258</f>
        <v>0</v>
      </c>
      <c r="AR221">
        <f>C221*내역서!AS1258</f>
        <v>0</v>
      </c>
      <c r="AS221">
        <f>C221*내역서!AT1258</f>
        <v>0</v>
      </c>
      <c r="AT221">
        <f>C221*내역서!AU1258</f>
        <v>0</v>
      </c>
      <c r="AU221">
        <f>C221*내역서!AV1258</f>
        <v>0</v>
      </c>
    </row>
    <row r="222" spans="1:49" ht="23.1" customHeight="1" x14ac:dyDescent="0.3">
      <c r="A222" s="6" t="s">
        <v>553</v>
      </c>
      <c r="B222" s="8" t="s">
        <v>130</v>
      </c>
      <c r="C222" s="14">
        <v>1</v>
      </c>
      <c r="D222" s="9"/>
      <c r="E222" s="9">
        <f t="shared" si="33"/>
        <v>0</v>
      </c>
      <c r="F222" s="9"/>
      <c r="G222" s="9">
        <f t="shared" si="34"/>
        <v>0</v>
      </c>
      <c r="H222" s="9"/>
      <c r="I222" s="9">
        <f t="shared" si="35"/>
        <v>0</v>
      </c>
      <c r="J222" s="9">
        <f t="shared" si="36"/>
        <v>0</v>
      </c>
      <c r="K222" s="9">
        <f t="shared" si="37"/>
        <v>0</v>
      </c>
      <c r="L222" s="7"/>
      <c r="P222">
        <v>1</v>
      </c>
      <c r="Q222">
        <f>C222*내역서!R1277</f>
        <v>0</v>
      </c>
      <c r="R222">
        <f>C222*내역서!S1277</f>
        <v>0</v>
      </c>
      <c r="S222">
        <f>C222*내역서!T1277</f>
        <v>0</v>
      </c>
      <c r="T222">
        <f>C222*내역서!U1277</f>
        <v>0</v>
      </c>
      <c r="U222">
        <f>C222*내역서!V1277</f>
        <v>0</v>
      </c>
      <c r="V222">
        <f>C222*내역서!W1277</f>
        <v>0</v>
      </c>
      <c r="W222">
        <f>C222*내역서!X1277</f>
        <v>0</v>
      </c>
      <c r="X222">
        <f>C222*내역서!Y1277</f>
        <v>0</v>
      </c>
      <c r="Y222">
        <f>C222*내역서!Z1277</f>
        <v>0</v>
      </c>
      <c r="Z222">
        <f>C222*내역서!AA1277</f>
        <v>0</v>
      </c>
      <c r="AA222">
        <f>C222*내역서!AB1277</f>
        <v>0</v>
      </c>
      <c r="AB222">
        <f>C222*내역서!AC1277</f>
        <v>0</v>
      </c>
      <c r="AC222">
        <f>C222*내역서!AD1277</f>
        <v>0</v>
      </c>
      <c r="AD222">
        <f>C222*내역서!AE1277</f>
        <v>0</v>
      </c>
      <c r="AE222">
        <f>C222*내역서!AF1277</f>
        <v>0</v>
      </c>
      <c r="AF222">
        <f>C222*내역서!AG1277</f>
        <v>0</v>
      </c>
      <c r="AG222">
        <f>C222*내역서!AH1277</f>
        <v>0</v>
      </c>
      <c r="AH222">
        <f>C222*내역서!AI1277</f>
        <v>0</v>
      </c>
      <c r="AI222">
        <f>C222*내역서!AJ1277</f>
        <v>0</v>
      </c>
      <c r="AJ222">
        <f>C222*내역서!AK1277</f>
        <v>0</v>
      </c>
      <c r="AK222">
        <f>C222*내역서!AL1277</f>
        <v>0</v>
      </c>
      <c r="AL222">
        <f>C222*내역서!AM1277</f>
        <v>0</v>
      </c>
      <c r="AM222">
        <f>C222*내역서!AN1277</f>
        <v>0</v>
      </c>
      <c r="AN222">
        <f>C222*내역서!AO1277</f>
        <v>0</v>
      </c>
      <c r="AO222">
        <f>C222*내역서!AP1277</f>
        <v>0</v>
      </c>
      <c r="AP222">
        <f>C222*내역서!AQ1277</f>
        <v>0</v>
      </c>
      <c r="AQ222">
        <f>C222*내역서!AR1277</f>
        <v>0</v>
      </c>
      <c r="AR222">
        <f>C222*내역서!AS1277</f>
        <v>0</v>
      </c>
      <c r="AS222">
        <f>C222*내역서!AT1277</f>
        <v>0</v>
      </c>
      <c r="AT222">
        <f>C222*내역서!AU1277</f>
        <v>0</v>
      </c>
      <c r="AU222">
        <f>C222*내역서!AV1277</f>
        <v>0</v>
      </c>
    </row>
    <row r="223" spans="1:49" ht="23.1" customHeight="1" x14ac:dyDescent="0.3">
      <c r="A223" s="6" t="s">
        <v>554</v>
      </c>
      <c r="B223" s="8" t="s">
        <v>130</v>
      </c>
      <c r="C223" s="14">
        <v>1</v>
      </c>
      <c r="D223" s="9"/>
      <c r="E223" s="9">
        <f t="shared" si="33"/>
        <v>0</v>
      </c>
      <c r="F223" s="9"/>
      <c r="G223" s="9">
        <f t="shared" si="34"/>
        <v>0</v>
      </c>
      <c r="H223" s="9"/>
      <c r="I223" s="9">
        <f t="shared" si="35"/>
        <v>0</v>
      </c>
      <c r="J223" s="9">
        <f t="shared" si="36"/>
        <v>0</v>
      </c>
      <c r="K223" s="9">
        <f t="shared" si="37"/>
        <v>0</v>
      </c>
      <c r="L223" s="7"/>
      <c r="P223">
        <v>1</v>
      </c>
      <c r="Q223">
        <f>C223*내역서!R1296</f>
        <v>0</v>
      </c>
      <c r="R223">
        <f>C223*내역서!S1296</f>
        <v>0</v>
      </c>
      <c r="S223">
        <f>C223*내역서!T1296</f>
        <v>0</v>
      </c>
      <c r="T223">
        <f>C223*내역서!U1296</f>
        <v>0</v>
      </c>
      <c r="U223">
        <f>C223*내역서!V1296</f>
        <v>0</v>
      </c>
      <c r="V223">
        <f>C223*내역서!W1296</f>
        <v>0</v>
      </c>
      <c r="W223">
        <f>C223*내역서!X1296</f>
        <v>0</v>
      </c>
      <c r="X223">
        <f>C223*내역서!Y1296</f>
        <v>0</v>
      </c>
      <c r="Y223">
        <f>C223*내역서!Z1296</f>
        <v>0</v>
      </c>
      <c r="Z223">
        <f>C223*내역서!AA1296</f>
        <v>0</v>
      </c>
      <c r="AA223">
        <f>C223*내역서!AB1296</f>
        <v>0</v>
      </c>
      <c r="AB223">
        <f>C223*내역서!AC1296</f>
        <v>0</v>
      </c>
      <c r="AC223">
        <f>C223*내역서!AD1296</f>
        <v>0</v>
      </c>
      <c r="AD223">
        <f>C223*내역서!AE1296</f>
        <v>0</v>
      </c>
      <c r="AE223">
        <f>C223*내역서!AF1296</f>
        <v>0</v>
      </c>
      <c r="AF223">
        <f>C223*내역서!AG1296</f>
        <v>0</v>
      </c>
      <c r="AG223">
        <f>C223*내역서!AH1296</f>
        <v>0</v>
      </c>
      <c r="AH223">
        <f>C223*내역서!AI1296</f>
        <v>0</v>
      </c>
      <c r="AI223">
        <f>C223*내역서!AJ1296</f>
        <v>0</v>
      </c>
      <c r="AJ223">
        <f>C223*내역서!AK1296</f>
        <v>0</v>
      </c>
      <c r="AK223">
        <f>C223*내역서!AL1296</f>
        <v>0</v>
      </c>
      <c r="AL223">
        <f>C223*내역서!AM1296</f>
        <v>0</v>
      </c>
      <c r="AM223">
        <f>C223*내역서!AN1296</f>
        <v>0</v>
      </c>
      <c r="AN223">
        <f>C223*내역서!AO1296</f>
        <v>0</v>
      </c>
      <c r="AO223">
        <f>C223*내역서!AP1296</f>
        <v>0</v>
      </c>
      <c r="AP223">
        <f>C223*내역서!AQ1296</f>
        <v>0</v>
      </c>
      <c r="AQ223">
        <f>C223*내역서!AR1296</f>
        <v>0</v>
      </c>
      <c r="AR223">
        <f>C223*내역서!AS1296</f>
        <v>0</v>
      </c>
      <c r="AS223">
        <f>C223*내역서!AT1296</f>
        <v>0</v>
      </c>
      <c r="AT223">
        <f>C223*내역서!AU1296</f>
        <v>0</v>
      </c>
      <c r="AU223">
        <f>C223*내역서!AV1296</f>
        <v>0</v>
      </c>
    </row>
    <row r="224" spans="1:49" ht="23.1" customHeight="1" x14ac:dyDescent="0.3">
      <c r="A224" s="6" t="s">
        <v>555</v>
      </c>
      <c r="B224" s="8" t="s">
        <v>130</v>
      </c>
      <c r="C224" s="14">
        <v>1</v>
      </c>
      <c r="D224" s="9"/>
      <c r="E224" s="9">
        <f t="shared" si="33"/>
        <v>0</v>
      </c>
      <c r="F224" s="9"/>
      <c r="G224" s="9">
        <f t="shared" si="34"/>
        <v>0</v>
      </c>
      <c r="H224" s="9"/>
      <c r="I224" s="9">
        <f t="shared" si="35"/>
        <v>0</v>
      </c>
      <c r="J224" s="9">
        <f t="shared" si="36"/>
        <v>0</v>
      </c>
      <c r="K224" s="9">
        <f t="shared" si="37"/>
        <v>0</v>
      </c>
      <c r="L224" s="7"/>
      <c r="P224">
        <v>1</v>
      </c>
      <c r="Q224">
        <f>C224*내역서!R1315</f>
        <v>0</v>
      </c>
      <c r="R224">
        <f>C224*내역서!S1315</f>
        <v>0</v>
      </c>
      <c r="S224">
        <f>C224*내역서!T1315</f>
        <v>0</v>
      </c>
      <c r="T224">
        <f>C224*내역서!U1315</f>
        <v>0</v>
      </c>
      <c r="U224">
        <f>C224*내역서!V1315</f>
        <v>0</v>
      </c>
      <c r="V224">
        <f>C224*내역서!W1315</f>
        <v>0</v>
      </c>
      <c r="W224">
        <f>C224*내역서!X1315</f>
        <v>0</v>
      </c>
      <c r="X224">
        <f>C224*내역서!Y1315</f>
        <v>0</v>
      </c>
      <c r="Y224">
        <f>C224*내역서!Z1315</f>
        <v>0</v>
      </c>
      <c r="Z224">
        <f>C224*내역서!AA1315</f>
        <v>0</v>
      </c>
      <c r="AA224">
        <f>C224*내역서!AB1315</f>
        <v>0</v>
      </c>
      <c r="AB224">
        <f>C224*내역서!AC1315</f>
        <v>0</v>
      </c>
      <c r="AC224">
        <f>C224*내역서!AD1315</f>
        <v>0</v>
      </c>
      <c r="AD224">
        <f>C224*내역서!AE1315</f>
        <v>0</v>
      </c>
      <c r="AE224">
        <f>C224*내역서!AF1315</f>
        <v>0</v>
      </c>
      <c r="AF224">
        <f>C224*내역서!AG1315</f>
        <v>0</v>
      </c>
      <c r="AG224">
        <f>C224*내역서!AH1315</f>
        <v>0</v>
      </c>
      <c r="AH224">
        <f>C224*내역서!AI1315</f>
        <v>0</v>
      </c>
      <c r="AI224">
        <f>C224*내역서!AJ1315</f>
        <v>0</v>
      </c>
      <c r="AJ224">
        <f>C224*내역서!AK1315</f>
        <v>0</v>
      </c>
      <c r="AK224">
        <f>C224*내역서!AL1315</f>
        <v>0</v>
      </c>
      <c r="AL224">
        <f>C224*내역서!AM1315</f>
        <v>0</v>
      </c>
      <c r="AM224">
        <f>C224*내역서!AN1315</f>
        <v>0</v>
      </c>
      <c r="AN224">
        <f>C224*내역서!AO1315</f>
        <v>0</v>
      </c>
      <c r="AO224">
        <f>C224*내역서!AP1315</f>
        <v>0</v>
      </c>
      <c r="AP224">
        <f>C224*내역서!AQ1315</f>
        <v>0</v>
      </c>
      <c r="AQ224">
        <f>C224*내역서!AR1315</f>
        <v>0</v>
      </c>
      <c r="AR224">
        <f>C224*내역서!AS1315</f>
        <v>0</v>
      </c>
      <c r="AS224">
        <f>C224*내역서!AT1315</f>
        <v>0</v>
      </c>
      <c r="AT224">
        <f>C224*내역서!AU1315</f>
        <v>0</v>
      </c>
      <c r="AU224">
        <f>C224*내역서!AV1315</f>
        <v>0</v>
      </c>
    </row>
    <row r="225" spans="1:49" ht="23.1" customHeight="1" x14ac:dyDescent="0.3">
      <c r="A225" s="6" t="s">
        <v>556</v>
      </c>
      <c r="B225" s="8" t="s">
        <v>130</v>
      </c>
      <c r="C225" s="14">
        <v>1</v>
      </c>
      <c r="D225" s="9"/>
      <c r="E225" s="9">
        <f t="shared" si="33"/>
        <v>0</v>
      </c>
      <c r="F225" s="9"/>
      <c r="G225" s="9">
        <f t="shared" si="34"/>
        <v>0</v>
      </c>
      <c r="H225" s="9"/>
      <c r="I225" s="9">
        <f t="shared" si="35"/>
        <v>0</v>
      </c>
      <c r="J225" s="9">
        <f t="shared" si="36"/>
        <v>0</v>
      </c>
      <c r="K225" s="9">
        <f t="shared" si="37"/>
        <v>0</v>
      </c>
      <c r="L225" s="7"/>
      <c r="P225">
        <v>1</v>
      </c>
      <c r="Q225">
        <f>C225*내역서!R1334</f>
        <v>0</v>
      </c>
      <c r="R225">
        <f>C225*내역서!S1334</f>
        <v>0</v>
      </c>
      <c r="S225">
        <f>C225*내역서!T1334</f>
        <v>0</v>
      </c>
      <c r="T225">
        <f>C225*내역서!U1334</f>
        <v>0</v>
      </c>
      <c r="U225">
        <f>C225*내역서!V1334</f>
        <v>0</v>
      </c>
      <c r="V225">
        <f>C225*내역서!W1334</f>
        <v>0</v>
      </c>
      <c r="W225">
        <f>C225*내역서!X1334</f>
        <v>0</v>
      </c>
      <c r="X225">
        <f>C225*내역서!Y1334</f>
        <v>0</v>
      </c>
      <c r="Y225">
        <f>C225*내역서!Z1334</f>
        <v>0</v>
      </c>
      <c r="Z225">
        <f>C225*내역서!AA1334</f>
        <v>0</v>
      </c>
      <c r="AA225">
        <f>C225*내역서!AB1334</f>
        <v>0</v>
      </c>
      <c r="AB225">
        <f>C225*내역서!AC1334</f>
        <v>0</v>
      </c>
      <c r="AC225">
        <f>C225*내역서!AD1334</f>
        <v>0</v>
      </c>
      <c r="AD225">
        <f>C225*내역서!AE1334</f>
        <v>0</v>
      </c>
      <c r="AE225">
        <f>C225*내역서!AF1334</f>
        <v>0</v>
      </c>
      <c r="AF225">
        <f>C225*내역서!AG1334</f>
        <v>0</v>
      </c>
      <c r="AG225">
        <f>C225*내역서!AH1334</f>
        <v>0</v>
      </c>
      <c r="AH225">
        <f>C225*내역서!AI1334</f>
        <v>0</v>
      </c>
      <c r="AI225">
        <f>C225*내역서!AJ1334</f>
        <v>0</v>
      </c>
      <c r="AJ225">
        <f>C225*내역서!AK1334</f>
        <v>0</v>
      </c>
      <c r="AK225">
        <f>C225*내역서!AL1334</f>
        <v>0</v>
      </c>
      <c r="AL225">
        <f>C225*내역서!AM1334</f>
        <v>0</v>
      </c>
      <c r="AM225">
        <f>C225*내역서!AN1334</f>
        <v>0</v>
      </c>
      <c r="AN225">
        <f>C225*내역서!AO1334</f>
        <v>0</v>
      </c>
      <c r="AO225">
        <f>C225*내역서!AP1334</f>
        <v>0</v>
      </c>
      <c r="AP225">
        <f>C225*내역서!AQ1334</f>
        <v>0</v>
      </c>
      <c r="AQ225">
        <f>C225*내역서!AR1334</f>
        <v>0</v>
      </c>
      <c r="AR225">
        <f>C225*내역서!AS1334</f>
        <v>0</v>
      </c>
      <c r="AS225">
        <f>C225*내역서!AT1334</f>
        <v>0</v>
      </c>
      <c r="AT225">
        <f>C225*내역서!AU1334</f>
        <v>0</v>
      </c>
      <c r="AU225">
        <f>C225*내역서!AV1334</f>
        <v>0</v>
      </c>
    </row>
    <row r="226" spans="1:49" ht="23.1" customHeight="1" x14ac:dyDescent="0.3">
      <c r="A226" s="6" t="s">
        <v>557</v>
      </c>
      <c r="B226" s="8" t="s">
        <v>130</v>
      </c>
      <c r="C226" s="14">
        <v>1</v>
      </c>
      <c r="D226" s="9"/>
      <c r="E226" s="9">
        <f t="shared" si="33"/>
        <v>0</v>
      </c>
      <c r="F226" s="9"/>
      <c r="G226" s="9">
        <f t="shared" si="34"/>
        <v>0</v>
      </c>
      <c r="H226" s="9"/>
      <c r="I226" s="9">
        <f t="shared" si="35"/>
        <v>0</v>
      </c>
      <c r="J226" s="9">
        <f t="shared" si="36"/>
        <v>0</v>
      </c>
      <c r="K226" s="9">
        <f t="shared" si="37"/>
        <v>0</v>
      </c>
      <c r="L226" s="7"/>
      <c r="P226">
        <v>1</v>
      </c>
      <c r="Q226">
        <f>C226*내역서!R1353</f>
        <v>0</v>
      </c>
      <c r="R226">
        <f>C226*내역서!S1353</f>
        <v>0</v>
      </c>
      <c r="S226">
        <f>C226*내역서!T1353</f>
        <v>0</v>
      </c>
      <c r="T226">
        <f>C226*내역서!U1353</f>
        <v>0</v>
      </c>
      <c r="U226">
        <f>C226*내역서!V1353</f>
        <v>0</v>
      </c>
      <c r="V226">
        <f>C226*내역서!W1353</f>
        <v>0</v>
      </c>
      <c r="W226">
        <f>C226*내역서!X1353</f>
        <v>0</v>
      </c>
      <c r="X226">
        <f>C226*내역서!Y1353</f>
        <v>0</v>
      </c>
      <c r="Y226">
        <f>C226*내역서!Z1353</f>
        <v>0</v>
      </c>
      <c r="Z226">
        <f>C226*내역서!AA1353</f>
        <v>0</v>
      </c>
      <c r="AA226">
        <f>C226*내역서!AB1353</f>
        <v>0</v>
      </c>
      <c r="AB226">
        <f>C226*내역서!AC1353</f>
        <v>0</v>
      </c>
      <c r="AC226">
        <f>C226*내역서!AD1353</f>
        <v>0</v>
      </c>
      <c r="AD226">
        <f>C226*내역서!AE1353</f>
        <v>0</v>
      </c>
      <c r="AE226">
        <f>C226*내역서!AF1353</f>
        <v>0</v>
      </c>
      <c r="AF226">
        <f>C226*내역서!AG1353</f>
        <v>0</v>
      </c>
      <c r="AG226">
        <f>C226*내역서!AH1353</f>
        <v>0</v>
      </c>
      <c r="AH226">
        <f>C226*내역서!AI1353</f>
        <v>0</v>
      </c>
      <c r="AI226">
        <f>C226*내역서!AJ1353</f>
        <v>0</v>
      </c>
      <c r="AJ226">
        <f>C226*내역서!AK1353</f>
        <v>0</v>
      </c>
      <c r="AK226">
        <f>C226*내역서!AL1353</f>
        <v>0</v>
      </c>
      <c r="AL226">
        <f>C226*내역서!AM1353</f>
        <v>0</v>
      </c>
      <c r="AM226">
        <f>C226*내역서!AN1353</f>
        <v>0</v>
      </c>
      <c r="AN226">
        <f>C226*내역서!AO1353</f>
        <v>0</v>
      </c>
      <c r="AO226">
        <f>C226*내역서!AP1353</f>
        <v>0</v>
      </c>
      <c r="AP226">
        <f>C226*내역서!AQ1353</f>
        <v>0</v>
      </c>
      <c r="AQ226">
        <f>C226*내역서!AR1353</f>
        <v>0</v>
      </c>
      <c r="AR226">
        <f>C226*내역서!AS1353</f>
        <v>0</v>
      </c>
      <c r="AS226">
        <f>C226*내역서!AT1353</f>
        <v>0</v>
      </c>
      <c r="AT226">
        <f>C226*내역서!AU1353</f>
        <v>0</v>
      </c>
      <c r="AU226">
        <f>C226*내역서!AV1353</f>
        <v>0</v>
      </c>
    </row>
    <row r="227" spans="1:49" ht="23.1" customHeight="1" x14ac:dyDescent="0.3">
      <c r="A227" s="6" t="s">
        <v>558</v>
      </c>
      <c r="B227" s="8" t="s">
        <v>130</v>
      </c>
      <c r="C227" s="14">
        <v>1</v>
      </c>
      <c r="D227" s="9"/>
      <c r="E227" s="9">
        <f t="shared" si="33"/>
        <v>0</v>
      </c>
      <c r="F227" s="9"/>
      <c r="G227" s="9">
        <f t="shared" si="34"/>
        <v>0</v>
      </c>
      <c r="H227" s="9"/>
      <c r="I227" s="9">
        <f t="shared" si="35"/>
        <v>0</v>
      </c>
      <c r="J227" s="9">
        <f t="shared" si="36"/>
        <v>0</v>
      </c>
      <c r="K227" s="9">
        <f t="shared" si="37"/>
        <v>0</v>
      </c>
      <c r="L227" s="7"/>
      <c r="P227">
        <v>1</v>
      </c>
      <c r="Q227">
        <f>C227*내역서!R1372</f>
        <v>0</v>
      </c>
      <c r="R227">
        <f>C227*내역서!S1372</f>
        <v>0</v>
      </c>
      <c r="S227">
        <f>C227*내역서!T1372</f>
        <v>0</v>
      </c>
      <c r="T227">
        <f>C227*내역서!U1372</f>
        <v>0</v>
      </c>
      <c r="U227">
        <f>C227*내역서!V1372</f>
        <v>0</v>
      </c>
      <c r="V227">
        <f>C227*내역서!W1372</f>
        <v>0</v>
      </c>
      <c r="W227">
        <f>C227*내역서!X1372</f>
        <v>0</v>
      </c>
      <c r="X227">
        <f>C227*내역서!Y1372</f>
        <v>0</v>
      </c>
      <c r="Y227">
        <f>C227*내역서!Z1372</f>
        <v>0</v>
      </c>
      <c r="Z227">
        <f>C227*내역서!AA1372</f>
        <v>0</v>
      </c>
      <c r="AA227">
        <f>C227*내역서!AB1372</f>
        <v>0</v>
      </c>
      <c r="AB227">
        <f>C227*내역서!AC1372</f>
        <v>0</v>
      </c>
      <c r="AC227">
        <f>C227*내역서!AD1372</f>
        <v>0</v>
      </c>
      <c r="AD227">
        <f>C227*내역서!AE1372</f>
        <v>0</v>
      </c>
      <c r="AE227">
        <f>C227*내역서!AF1372</f>
        <v>0</v>
      </c>
      <c r="AF227">
        <f>C227*내역서!AG1372</f>
        <v>0</v>
      </c>
      <c r="AG227">
        <f>C227*내역서!AH1372</f>
        <v>0</v>
      </c>
      <c r="AH227">
        <f>C227*내역서!AI1372</f>
        <v>0</v>
      </c>
      <c r="AI227">
        <f>C227*내역서!AJ1372</f>
        <v>0</v>
      </c>
      <c r="AJ227">
        <f>C227*내역서!AK1372</f>
        <v>0</v>
      </c>
      <c r="AK227">
        <f>C227*내역서!AL1372</f>
        <v>0</v>
      </c>
      <c r="AL227">
        <f>C227*내역서!AM1372</f>
        <v>0</v>
      </c>
      <c r="AM227">
        <f>C227*내역서!AN1372</f>
        <v>0</v>
      </c>
      <c r="AN227">
        <f>C227*내역서!AO1372</f>
        <v>0</v>
      </c>
      <c r="AO227">
        <f>C227*내역서!AP1372</f>
        <v>0</v>
      </c>
      <c r="AP227">
        <f>C227*내역서!AQ1372</f>
        <v>0</v>
      </c>
      <c r="AQ227">
        <f>C227*내역서!AR1372</f>
        <v>0</v>
      </c>
      <c r="AR227">
        <f>C227*내역서!AS1372</f>
        <v>0</v>
      </c>
      <c r="AS227">
        <f>C227*내역서!AT1372</f>
        <v>0</v>
      </c>
      <c r="AT227">
        <f>C227*내역서!AU1372</f>
        <v>0</v>
      </c>
      <c r="AU227">
        <f>C227*내역서!AV1372</f>
        <v>0</v>
      </c>
    </row>
    <row r="228" spans="1:49" ht="23.1" customHeight="1" x14ac:dyDescent="0.3">
      <c r="A228" s="7"/>
      <c r="B228" s="14"/>
      <c r="C228" s="14"/>
      <c r="D228" s="9"/>
      <c r="E228" s="9"/>
      <c r="F228" s="9"/>
      <c r="G228" s="9"/>
      <c r="H228" s="9"/>
      <c r="I228" s="9"/>
      <c r="J228" s="9"/>
      <c r="K228" s="9"/>
      <c r="L228" s="7"/>
    </row>
    <row r="229" spans="1:49" ht="23.1" customHeight="1" x14ac:dyDescent="0.3">
      <c r="A229" s="7"/>
      <c r="B229" s="14"/>
      <c r="C229" s="14"/>
      <c r="D229" s="9"/>
      <c r="E229" s="9"/>
      <c r="F229" s="9"/>
      <c r="G229" s="9"/>
      <c r="H229" s="9"/>
      <c r="I229" s="9"/>
      <c r="J229" s="9"/>
      <c r="K229" s="9"/>
      <c r="L229" s="7"/>
    </row>
    <row r="230" spans="1:49" ht="23.1" customHeight="1" x14ac:dyDescent="0.3">
      <c r="A230" s="7"/>
      <c r="B230" s="14"/>
      <c r="C230" s="14"/>
      <c r="D230" s="9"/>
      <c r="E230" s="9"/>
      <c r="F230" s="9"/>
      <c r="G230" s="9"/>
      <c r="H230" s="9"/>
      <c r="I230" s="9"/>
      <c r="J230" s="9"/>
      <c r="K230" s="9"/>
      <c r="L230" s="7"/>
    </row>
    <row r="231" spans="1:49" ht="23.1" customHeight="1" x14ac:dyDescent="0.3">
      <c r="A231" s="7"/>
      <c r="B231" s="14"/>
      <c r="C231" s="14"/>
      <c r="D231" s="9"/>
      <c r="E231" s="9"/>
      <c r="F231" s="9"/>
      <c r="G231" s="9"/>
      <c r="H231" s="9"/>
      <c r="I231" s="9"/>
      <c r="J231" s="9"/>
      <c r="K231" s="9"/>
      <c r="L231" s="7"/>
    </row>
    <row r="232" spans="1:49" ht="23.1" customHeight="1" x14ac:dyDescent="0.3">
      <c r="A232" s="10" t="s">
        <v>131</v>
      </c>
      <c r="B232" s="12"/>
      <c r="C232" s="12"/>
      <c r="D232" s="13"/>
      <c r="E232" s="13">
        <f>SUMIF(P215:P227, "1", E215:E227)</f>
        <v>0</v>
      </c>
      <c r="F232" s="13"/>
      <c r="G232" s="13">
        <f>SUMIF(P215:P227, "1", G215:G227)</f>
        <v>0</v>
      </c>
      <c r="H232" s="13"/>
      <c r="I232" s="13">
        <f>SUMIF(P215:P227, "1", I215:I227)</f>
        <v>0</v>
      </c>
      <c r="J232" s="13"/>
      <c r="K232" s="13">
        <f>E232+G232+I232</f>
        <v>0</v>
      </c>
      <c r="L232" s="11"/>
      <c r="Q232">
        <f t="shared" ref="Q232:AW232" si="38">SUM(Q215:Q227)</f>
        <v>0</v>
      </c>
      <c r="R232">
        <f t="shared" si="38"/>
        <v>0</v>
      </c>
      <c r="S232">
        <f t="shared" si="38"/>
        <v>0</v>
      </c>
      <c r="T232">
        <f t="shared" si="38"/>
        <v>0</v>
      </c>
      <c r="U232">
        <f t="shared" si="38"/>
        <v>0</v>
      </c>
      <c r="V232">
        <f t="shared" si="38"/>
        <v>0</v>
      </c>
      <c r="W232">
        <f t="shared" si="38"/>
        <v>0</v>
      </c>
      <c r="X232">
        <f t="shared" si="38"/>
        <v>0</v>
      </c>
      <c r="Y232">
        <f t="shared" si="38"/>
        <v>0</v>
      </c>
      <c r="Z232">
        <f t="shared" si="38"/>
        <v>0</v>
      </c>
      <c r="AA232">
        <f t="shared" si="38"/>
        <v>0</v>
      </c>
      <c r="AB232">
        <f t="shared" si="38"/>
        <v>0</v>
      </c>
      <c r="AC232">
        <f t="shared" si="38"/>
        <v>0</v>
      </c>
      <c r="AD232">
        <f t="shared" si="38"/>
        <v>0</v>
      </c>
      <c r="AE232">
        <f t="shared" si="38"/>
        <v>0</v>
      </c>
      <c r="AF232">
        <f t="shared" si="38"/>
        <v>0</v>
      </c>
      <c r="AG232">
        <f t="shared" si="38"/>
        <v>0</v>
      </c>
      <c r="AH232">
        <f t="shared" si="38"/>
        <v>0</v>
      </c>
      <c r="AI232">
        <f t="shared" si="38"/>
        <v>0</v>
      </c>
      <c r="AJ232">
        <f t="shared" si="38"/>
        <v>0</v>
      </c>
      <c r="AK232">
        <f t="shared" si="38"/>
        <v>0</v>
      </c>
      <c r="AL232">
        <f t="shared" si="38"/>
        <v>0</v>
      </c>
      <c r="AM232">
        <f t="shared" si="38"/>
        <v>0</v>
      </c>
      <c r="AN232">
        <f t="shared" si="38"/>
        <v>0</v>
      </c>
      <c r="AO232">
        <f t="shared" si="38"/>
        <v>0</v>
      </c>
      <c r="AP232">
        <f t="shared" si="38"/>
        <v>0</v>
      </c>
      <c r="AQ232">
        <f t="shared" si="38"/>
        <v>0</v>
      </c>
      <c r="AR232">
        <f t="shared" si="38"/>
        <v>0</v>
      </c>
      <c r="AS232">
        <f t="shared" si="38"/>
        <v>0</v>
      </c>
      <c r="AT232">
        <f t="shared" si="38"/>
        <v>0</v>
      </c>
      <c r="AU232">
        <f t="shared" si="38"/>
        <v>0</v>
      </c>
      <c r="AV232">
        <f t="shared" si="38"/>
        <v>0</v>
      </c>
      <c r="AW232">
        <f t="shared" si="38"/>
        <v>0</v>
      </c>
    </row>
  </sheetData>
  <mergeCells count="10">
    <mergeCell ref="A1:L1"/>
    <mergeCell ref="A2:L2"/>
    <mergeCell ref="A3:A4"/>
    <mergeCell ref="B3:B4"/>
    <mergeCell ref="C3:C4"/>
    <mergeCell ref="L3:L4"/>
    <mergeCell ref="D3:E3"/>
    <mergeCell ref="F3:G3"/>
    <mergeCell ref="H3:I3"/>
    <mergeCell ref="J3:K3"/>
  </mergeCells>
  <phoneticPr fontId="1" type="noConversion"/>
  <conditionalFormatting sqref="A5:L232">
    <cfRule type="containsText" dxfId="3" priority="1" stopIfTrue="1" operator="containsText" text=".">
      <formula>NOT(ISERROR(SEARCH(".",A5)))</formula>
    </cfRule>
    <cfRule type="notContainsText" dxfId="2" priority="2" stopIfTrue="1" operator="notContains" text=".">
      <formula>ISERROR(SEARCH(".",A5))</formula>
    </cfRule>
  </conditionalFormatting>
  <pageMargins left="0.74400148800297605" right="0" top="0.54715109430218856" bottom="0.1388888888888889" header="0.3" footer="0.1388888888888889"/>
  <pageSetup paperSize="9" orientation="landscape" r:id="rId1"/>
  <rowBreaks count="12" manualBreakCount="12">
    <brk id="23" max="16383" man="1"/>
    <brk id="42" max="16383" man="1"/>
    <brk id="61" max="16383" man="1"/>
    <brk id="80" max="16383" man="1"/>
    <brk id="99" max="16383" man="1"/>
    <brk id="118" max="16383" man="1"/>
    <brk id="137" max="16383" man="1"/>
    <brk id="156" max="16383" man="1"/>
    <brk id="175" max="16383" man="1"/>
    <brk id="194" max="16383" man="1"/>
    <brk id="213" max="16383" man="1"/>
    <brk id="2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B7"/>
  </sheetPr>
  <dimension ref="A1:AX1448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11" sqref="G11"/>
    </sheetView>
  </sheetViews>
  <sheetFormatPr defaultRowHeight="16.5" x14ac:dyDescent="0.3"/>
  <cols>
    <col min="1" max="2" width="20.625" style="2" customWidth="1"/>
    <col min="3" max="3" width="4.625" style="3" customWidth="1"/>
    <col min="4" max="5" width="6.625" style="4" customWidth="1"/>
    <col min="6" max="6" width="9.625" style="4" customWidth="1"/>
    <col min="7" max="7" width="6.625" style="4" customWidth="1"/>
    <col min="8" max="8" width="9.625" style="4" customWidth="1"/>
    <col min="9" max="9" width="6.625" style="4" customWidth="1"/>
    <col min="10" max="10" width="9.625" style="4" customWidth="1"/>
    <col min="11" max="11" width="6.625" style="4" customWidth="1"/>
    <col min="12" max="12" width="9.625" style="4" customWidth="1"/>
    <col min="13" max="13" width="8.625" style="4" customWidth="1"/>
    <col min="14" max="50" width="0" hidden="1" customWidth="1"/>
  </cols>
  <sheetData>
    <row r="1" spans="1:50" ht="30" customHeight="1" x14ac:dyDescent="0.3">
      <c r="A1" s="47" t="s">
        <v>455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50" ht="23.1" customHeight="1" x14ac:dyDescent="0.3">
      <c r="A2" s="48" t="s">
        <v>640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50" ht="23.1" customHeight="1" x14ac:dyDescent="0.3">
      <c r="A3" s="56" t="s">
        <v>456</v>
      </c>
      <c r="B3" s="56" t="s">
        <v>457</v>
      </c>
      <c r="C3" s="56" t="s">
        <v>11</v>
      </c>
      <c r="D3" s="56" t="s">
        <v>119</v>
      </c>
      <c r="E3" s="56" t="s">
        <v>147</v>
      </c>
      <c r="F3" s="56"/>
      <c r="G3" s="56" t="s">
        <v>148</v>
      </c>
      <c r="H3" s="56"/>
      <c r="I3" s="56" t="s">
        <v>149</v>
      </c>
      <c r="J3" s="56"/>
      <c r="K3" s="56" t="s">
        <v>150</v>
      </c>
      <c r="L3" s="56"/>
      <c r="M3" s="56" t="s">
        <v>458</v>
      </c>
    </row>
    <row r="4" spans="1:50" ht="23.1" customHeight="1" x14ac:dyDescent="0.3">
      <c r="A4" s="56"/>
      <c r="B4" s="56"/>
      <c r="C4" s="56"/>
      <c r="D4" s="56"/>
      <c r="E4" s="5" t="s">
        <v>120</v>
      </c>
      <c r="F4" s="5" t="s">
        <v>121</v>
      </c>
      <c r="G4" s="5" t="s">
        <v>120</v>
      </c>
      <c r="H4" s="5" t="s">
        <v>121</v>
      </c>
      <c r="I4" s="5" t="s">
        <v>120</v>
      </c>
      <c r="J4" s="5" t="s">
        <v>121</v>
      </c>
      <c r="K4" s="5" t="s">
        <v>120</v>
      </c>
      <c r="L4" s="5" t="s">
        <v>121</v>
      </c>
      <c r="M4" s="56"/>
      <c r="N4" t="s">
        <v>122</v>
      </c>
      <c r="O4" t="s">
        <v>123</v>
      </c>
      <c r="P4" t="s">
        <v>124</v>
      </c>
      <c r="Q4" t="s">
        <v>125</v>
      </c>
      <c r="R4" t="s">
        <v>129</v>
      </c>
      <c r="S4" t="s">
        <v>459</v>
      </c>
      <c r="T4" t="s">
        <v>460</v>
      </c>
      <c r="U4" t="s">
        <v>461</v>
      </c>
      <c r="V4" t="s">
        <v>462</v>
      </c>
      <c r="W4" t="s">
        <v>463</v>
      </c>
      <c r="X4" t="s">
        <v>464</v>
      </c>
      <c r="Y4" t="s">
        <v>465</v>
      </c>
      <c r="Z4" t="s">
        <v>466</v>
      </c>
      <c r="AA4" t="s">
        <v>467</v>
      </c>
      <c r="AB4" t="s">
        <v>468</v>
      </c>
      <c r="AC4" t="s">
        <v>469</v>
      </c>
      <c r="AD4" t="s">
        <v>470</v>
      </c>
      <c r="AE4" t="s">
        <v>471</v>
      </c>
      <c r="AF4" t="s">
        <v>472</v>
      </c>
      <c r="AG4" t="s">
        <v>473</v>
      </c>
      <c r="AH4" t="s">
        <v>474</v>
      </c>
      <c r="AI4" t="s">
        <v>475</v>
      </c>
      <c r="AJ4" t="s">
        <v>476</v>
      </c>
      <c r="AK4" t="s">
        <v>477</v>
      </c>
      <c r="AL4" t="s">
        <v>478</v>
      </c>
      <c r="AM4" t="s">
        <v>479</v>
      </c>
      <c r="AN4" t="s">
        <v>480</v>
      </c>
      <c r="AO4" t="s">
        <v>481</v>
      </c>
      <c r="AP4" t="s">
        <v>482</v>
      </c>
      <c r="AQ4" t="s">
        <v>483</v>
      </c>
      <c r="AR4" t="s">
        <v>484</v>
      </c>
      <c r="AS4" t="s">
        <v>485</v>
      </c>
      <c r="AT4" t="s">
        <v>486</v>
      </c>
      <c r="AU4" t="s">
        <v>487</v>
      </c>
      <c r="AV4" t="s">
        <v>488</v>
      </c>
      <c r="AW4" t="s">
        <v>126</v>
      </c>
      <c r="AX4" t="s">
        <v>127</v>
      </c>
    </row>
    <row r="5" spans="1:50" ht="23.1" customHeight="1" x14ac:dyDescent="0.3">
      <c r="A5" s="59" t="s">
        <v>489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1"/>
    </row>
    <row r="6" spans="1:50" ht="23.1" customHeight="1" x14ac:dyDescent="0.3">
      <c r="A6" s="6" t="s">
        <v>177</v>
      </c>
      <c r="B6" s="6" t="s">
        <v>178</v>
      </c>
      <c r="C6" s="8" t="s">
        <v>179</v>
      </c>
      <c r="D6" s="9">
        <v>4</v>
      </c>
      <c r="E6" s="9"/>
      <c r="F6" s="9">
        <f>ROUNDDOWN(D6*E6, 0)</f>
        <v>0</v>
      </c>
      <c r="G6" s="9"/>
      <c r="H6" s="9">
        <f>ROUNDDOWN(D6*G6, 0)</f>
        <v>0</v>
      </c>
      <c r="I6" s="9"/>
      <c r="J6" s="9">
        <f>ROUNDDOWN(D6*I6, 0)</f>
        <v>0</v>
      </c>
      <c r="K6" s="9">
        <f t="shared" ref="K6:L9" si="0">E6+G6+I6</f>
        <v>0</v>
      </c>
      <c r="L6" s="9">
        <f t="shared" si="0"/>
        <v>0</v>
      </c>
      <c r="M6" s="15"/>
      <c r="O6" t="str">
        <f>""</f>
        <v/>
      </c>
      <c r="P6" s="1" t="s">
        <v>129</v>
      </c>
      <c r="Q6">
        <v>1</v>
      </c>
      <c r="R6">
        <f>IF(P6="기계경비", J6, 0)</f>
        <v>0</v>
      </c>
      <c r="S6">
        <f>IF(P6="운반비", J6, 0)</f>
        <v>0</v>
      </c>
      <c r="T6">
        <f>IF(P6="작업부산물", F6, 0)</f>
        <v>0</v>
      </c>
      <c r="U6">
        <f>IF(P6="관급", F6, 0)</f>
        <v>0</v>
      </c>
      <c r="V6">
        <f>IF(P6="외주비", J6, 0)</f>
        <v>0</v>
      </c>
      <c r="W6">
        <f>IF(P6="장비비", J6, 0)</f>
        <v>0</v>
      </c>
      <c r="X6">
        <f>IF(P6="폐기물처리비", J6, 0)</f>
        <v>0</v>
      </c>
      <c r="Y6">
        <f>IF(P6="가설비", J6, 0)</f>
        <v>0</v>
      </c>
      <c r="Z6">
        <f>IF(P6="잡비제외분", F6, 0)</f>
        <v>0</v>
      </c>
      <c r="AA6">
        <f>IF(P6="사급자재대", L6, 0)</f>
        <v>0</v>
      </c>
      <c r="AB6">
        <f>IF(P6="관급자재대", L6, 0)</f>
        <v>0</v>
      </c>
      <c r="AC6">
        <f>IF(P6="관급자 관급 자재대", L6, 0)</f>
        <v>0</v>
      </c>
      <c r="AD6">
        <f>IF(P6="사용자항목2", L6, 0)</f>
        <v>0</v>
      </c>
      <c r="AE6">
        <f>IF(P6="안전관리비", L6, 0)</f>
        <v>0</v>
      </c>
      <c r="AF6">
        <f>IF(P6="품질관리비", L6, 0)</f>
        <v>0</v>
      </c>
      <c r="AG6">
        <f>IF(P6="사용자항목5", L6, 0)</f>
        <v>0</v>
      </c>
      <c r="AH6">
        <f>IF(P6="사용자항목6", L6, 0)</f>
        <v>0</v>
      </c>
      <c r="AI6">
        <f>IF(P6="사용자항목7", L6, 0)</f>
        <v>0</v>
      </c>
      <c r="AJ6">
        <f>IF(P6="사용자항목8", L6, 0)</f>
        <v>0</v>
      </c>
      <c r="AK6">
        <f>IF(P6="사용자항목9", L6, 0)</f>
        <v>0</v>
      </c>
      <c r="AL6">
        <f>IF(P6="사용자항목10", L6, 0)</f>
        <v>0</v>
      </c>
      <c r="AM6">
        <f>IF(P6="사용자항목11", L6, 0)</f>
        <v>0</v>
      </c>
      <c r="AN6">
        <f>IF(P6="사용자항목12", L6, 0)</f>
        <v>0</v>
      </c>
      <c r="AO6">
        <f>IF(P6="사용자항목13", L6, 0)</f>
        <v>0</v>
      </c>
      <c r="AP6">
        <f>IF(P6="사용자항목14", L6, 0)</f>
        <v>0</v>
      </c>
      <c r="AQ6">
        <f>IF(P6="사용자항목15", L6, 0)</f>
        <v>0</v>
      </c>
      <c r="AR6">
        <f>IF(P6="사용자항목16", L6, 0)</f>
        <v>0</v>
      </c>
      <c r="AS6">
        <f>IF(P6="사용자항목17", L6, 0)</f>
        <v>0</v>
      </c>
      <c r="AT6">
        <f>IF(P6="사용자항목18", L6, 0)</f>
        <v>0</v>
      </c>
      <c r="AU6">
        <f>IF(P6="사용자항목19", L6, 0)</f>
        <v>0</v>
      </c>
    </row>
    <row r="7" spans="1:50" ht="23.1" customHeight="1" x14ac:dyDescent="0.3">
      <c r="A7" s="6" t="s">
        <v>177</v>
      </c>
      <c r="B7" s="6" t="s">
        <v>180</v>
      </c>
      <c r="C7" s="8" t="s">
        <v>179</v>
      </c>
      <c r="D7" s="9">
        <v>6</v>
      </c>
      <c r="E7" s="9"/>
      <c r="F7" s="9">
        <f>ROUNDDOWN(D7*E7, 0)</f>
        <v>0</v>
      </c>
      <c r="G7" s="9"/>
      <c r="H7" s="9">
        <f>ROUNDDOWN(D7*G7, 0)</f>
        <v>0</v>
      </c>
      <c r="I7" s="9"/>
      <c r="J7" s="9">
        <f>ROUNDDOWN(D7*I7, 0)</f>
        <v>0</v>
      </c>
      <c r="K7" s="9">
        <f t="shared" si="0"/>
        <v>0</v>
      </c>
      <c r="L7" s="9">
        <f t="shared" si="0"/>
        <v>0</v>
      </c>
      <c r="M7" s="15"/>
      <c r="O7" t="str">
        <f>""</f>
        <v/>
      </c>
      <c r="P7" s="1" t="s">
        <v>129</v>
      </c>
      <c r="Q7">
        <v>1</v>
      </c>
      <c r="R7">
        <f>IF(P7="기계경비", J7, 0)</f>
        <v>0</v>
      </c>
      <c r="S7">
        <f>IF(P7="운반비", J7, 0)</f>
        <v>0</v>
      </c>
      <c r="T7">
        <f>IF(P7="작업부산물", F7, 0)</f>
        <v>0</v>
      </c>
      <c r="U7">
        <f>IF(P7="관급", F7, 0)</f>
        <v>0</v>
      </c>
      <c r="V7">
        <f>IF(P7="외주비", J7, 0)</f>
        <v>0</v>
      </c>
      <c r="W7">
        <f>IF(P7="장비비", J7, 0)</f>
        <v>0</v>
      </c>
      <c r="X7">
        <f>IF(P7="폐기물처리비", J7, 0)</f>
        <v>0</v>
      </c>
      <c r="Y7">
        <f>IF(P7="가설비", J7, 0)</f>
        <v>0</v>
      </c>
      <c r="Z7">
        <f>IF(P7="잡비제외분", F7, 0)</f>
        <v>0</v>
      </c>
      <c r="AA7">
        <f>IF(P7="사급자재대", L7, 0)</f>
        <v>0</v>
      </c>
      <c r="AB7">
        <f>IF(P7="관급자재대", L7, 0)</f>
        <v>0</v>
      </c>
      <c r="AC7">
        <f>IF(P7="관급자 관급 자재대", L7, 0)</f>
        <v>0</v>
      </c>
      <c r="AD7">
        <f>IF(P7="사용자항목2", L7, 0)</f>
        <v>0</v>
      </c>
      <c r="AE7">
        <f>IF(P7="안전관리비", L7, 0)</f>
        <v>0</v>
      </c>
      <c r="AF7">
        <f>IF(P7="품질관리비", L7, 0)</f>
        <v>0</v>
      </c>
      <c r="AG7">
        <f>IF(P7="사용자항목5", L7, 0)</f>
        <v>0</v>
      </c>
      <c r="AH7">
        <f>IF(P7="사용자항목6", L7, 0)</f>
        <v>0</v>
      </c>
      <c r="AI7">
        <f>IF(P7="사용자항목7", L7, 0)</f>
        <v>0</v>
      </c>
      <c r="AJ7">
        <f>IF(P7="사용자항목8", L7, 0)</f>
        <v>0</v>
      </c>
      <c r="AK7">
        <f>IF(P7="사용자항목9", L7, 0)</f>
        <v>0</v>
      </c>
      <c r="AL7">
        <f>IF(P7="사용자항목10", L7, 0)</f>
        <v>0</v>
      </c>
      <c r="AM7">
        <f>IF(P7="사용자항목11", L7, 0)</f>
        <v>0</v>
      </c>
      <c r="AN7">
        <f>IF(P7="사용자항목12", L7, 0)</f>
        <v>0</v>
      </c>
      <c r="AO7">
        <f>IF(P7="사용자항목13", L7, 0)</f>
        <v>0</v>
      </c>
      <c r="AP7">
        <f>IF(P7="사용자항목14", L7, 0)</f>
        <v>0</v>
      </c>
      <c r="AQ7">
        <f>IF(P7="사용자항목15", L7, 0)</f>
        <v>0</v>
      </c>
      <c r="AR7">
        <f>IF(P7="사용자항목16", L7, 0)</f>
        <v>0</v>
      </c>
      <c r="AS7">
        <f>IF(P7="사용자항목17", L7, 0)</f>
        <v>0</v>
      </c>
      <c r="AT7">
        <f>IF(P7="사용자항목18", L7, 0)</f>
        <v>0</v>
      </c>
      <c r="AU7">
        <f>IF(P7="사용자항목19", L7, 0)</f>
        <v>0</v>
      </c>
    </row>
    <row r="8" spans="1:50" ht="23.1" customHeight="1" x14ac:dyDescent="0.3">
      <c r="A8" s="6" t="s">
        <v>110</v>
      </c>
      <c r="B8" s="6" t="s">
        <v>133</v>
      </c>
      <c r="C8" s="8" t="s">
        <v>134</v>
      </c>
      <c r="D8" s="9">
        <v>18.399999999999999</v>
      </c>
      <c r="E8" s="9"/>
      <c r="F8" s="9">
        <f>ROUNDDOWN(D8*E8, 0)</f>
        <v>0</v>
      </c>
      <c r="G8" s="9"/>
      <c r="H8" s="9">
        <f>ROUNDDOWN(D8*G8, 0)</f>
        <v>0</v>
      </c>
      <c r="I8" s="9"/>
      <c r="J8" s="9">
        <f>ROUNDDOWN(D8*I8, 0)</f>
        <v>0</v>
      </c>
      <c r="K8" s="9">
        <f t="shared" si="0"/>
        <v>0</v>
      </c>
      <c r="L8" s="9">
        <f t="shared" si="0"/>
        <v>0</v>
      </c>
      <c r="M8" s="15"/>
      <c r="O8" t="str">
        <f>""</f>
        <v/>
      </c>
      <c r="P8" s="1" t="s">
        <v>129</v>
      </c>
      <c r="Q8">
        <v>1</v>
      </c>
      <c r="R8">
        <f>IF(P8="기계경비", J8, 0)</f>
        <v>0</v>
      </c>
      <c r="S8">
        <f>IF(P8="운반비", J8, 0)</f>
        <v>0</v>
      </c>
      <c r="T8">
        <f>IF(P8="작업부산물", F8, 0)</f>
        <v>0</v>
      </c>
      <c r="U8">
        <f>IF(P8="관급", F8, 0)</f>
        <v>0</v>
      </c>
      <c r="V8">
        <f>IF(P8="외주비", J8, 0)</f>
        <v>0</v>
      </c>
      <c r="W8">
        <f>IF(P8="장비비", J8, 0)</f>
        <v>0</v>
      </c>
      <c r="X8">
        <f>IF(P8="폐기물처리비", J8, 0)</f>
        <v>0</v>
      </c>
      <c r="Y8">
        <f>IF(P8="가설비", J8, 0)</f>
        <v>0</v>
      </c>
      <c r="Z8">
        <f>IF(P8="잡비제외분", F8, 0)</f>
        <v>0</v>
      </c>
      <c r="AA8">
        <f>IF(P8="사급자재대", L8, 0)</f>
        <v>0</v>
      </c>
      <c r="AB8">
        <f>IF(P8="관급자재대", L8, 0)</f>
        <v>0</v>
      </c>
      <c r="AC8">
        <f>IF(P8="관급자 관급 자재대", L8, 0)</f>
        <v>0</v>
      </c>
      <c r="AD8">
        <f>IF(P8="사용자항목2", L8, 0)</f>
        <v>0</v>
      </c>
      <c r="AE8">
        <f>IF(P8="안전관리비", L8, 0)</f>
        <v>0</v>
      </c>
      <c r="AF8">
        <f>IF(P8="품질관리비", L8, 0)</f>
        <v>0</v>
      </c>
      <c r="AG8">
        <f>IF(P8="사용자항목5", L8, 0)</f>
        <v>0</v>
      </c>
      <c r="AH8">
        <f>IF(P8="사용자항목6", L8, 0)</f>
        <v>0</v>
      </c>
      <c r="AI8">
        <f>IF(P8="사용자항목7", L8, 0)</f>
        <v>0</v>
      </c>
      <c r="AJ8">
        <f>IF(P8="사용자항목8", L8, 0)</f>
        <v>0</v>
      </c>
      <c r="AK8">
        <f>IF(P8="사용자항목9", L8, 0)</f>
        <v>0</v>
      </c>
      <c r="AL8">
        <f>IF(P8="사용자항목10", L8, 0)</f>
        <v>0</v>
      </c>
      <c r="AM8">
        <f>IF(P8="사용자항목11", L8, 0)</f>
        <v>0</v>
      </c>
      <c r="AN8">
        <f>IF(P8="사용자항목12", L8, 0)</f>
        <v>0</v>
      </c>
      <c r="AO8">
        <f>IF(P8="사용자항목13", L8, 0)</f>
        <v>0</v>
      </c>
      <c r="AP8">
        <f>IF(P8="사용자항목14", L8, 0)</f>
        <v>0</v>
      </c>
      <c r="AQ8">
        <f>IF(P8="사용자항목15", L8, 0)</f>
        <v>0</v>
      </c>
      <c r="AR8">
        <f>IF(P8="사용자항목16", L8, 0)</f>
        <v>0</v>
      </c>
      <c r="AS8">
        <f>IF(P8="사용자항목17", L8, 0)</f>
        <v>0</v>
      </c>
      <c r="AT8">
        <f>IF(P8="사용자항목18", L8, 0)</f>
        <v>0</v>
      </c>
      <c r="AU8">
        <f>IF(P8="사용자항목19", L8, 0)</f>
        <v>0</v>
      </c>
    </row>
    <row r="9" spans="1:50" ht="23.1" customHeight="1" x14ac:dyDescent="0.3">
      <c r="A9" s="6" t="s">
        <v>108</v>
      </c>
      <c r="B9" s="6" t="s">
        <v>135</v>
      </c>
      <c r="C9" s="8" t="s">
        <v>134</v>
      </c>
      <c r="D9" s="9">
        <v>26.4</v>
      </c>
      <c r="E9" s="9"/>
      <c r="F9" s="9">
        <f>ROUNDDOWN(D9*E9, 0)</f>
        <v>0</v>
      </c>
      <c r="G9" s="9"/>
      <c r="H9" s="9">
        <f>ROUNDDOWN(D9*G9, 0)</f>
        <v>0</v>
      </c>
      <c r="I9" s="9"/>
      <c r="J9" s="9">
        <f>ROUNDDOWN(D9*I9, 0)</f>
        <v>0</v>
      </c>
      <c r="K9" s="9">
        <f t="shared" si="0"/>
        <v>0</v>
      </c>
      <c r="L9" s="9">
        <f t="shared" si="0"/>
        <v>0</v>
      </c>
      <c r="M9" s="15"/>
      <c r="O9" t="str">
        <f>""</f>
        <v/>
      </c>
      <c r="P9" s="1" t="s">
        <v>129</v>
      </c>
      <c r="Q9">
        <v>1</v>
      </c>
      <c r="R9">
        <f>IF(P9="기계경비", J9, 0)</f>
        <v>0</v>
      </c>
      <c r="S9">
        <f>IF(P9="운반비", J9, 0)</f>
        <v>0</v>
      </c>
      <c r="T9">
        <f>IF(P9="작업부산물", F9, 0)</f>
        <v>0</v>
      </c>
      <c r="U9">
        <f>IF(P9="관급", F9, 0)</f>
        <v>0</v>
      </c>
      <c r="V9">
        <f>IF(P9="외주비", J9, 0)</f>
        <v>0</v>
      </c>
      <c r="W9">
        <f>IF(P9="장비비", J9, 0)</f>
        <v>0</v>
      </c>
      <c r="X9">
        <f>IF(P9="폐기물처리비", J9, 0)</f>
        <v>0</v>
      </c>
      <c r="Y9">
        <f>IF(P9="가설비", J9, 0)</f>
        <v>0</v>
      </c>
      <c r="Z9">
        <f>IF(P9="잡비제외분", F9, 0)</f>
        <v>0</v>
      </c>
      <c r="AA9">
        <f>IF(P9="사급자재대", L9, 0)</f>
        <v>0</v>
      </c>
      <c r="AB9">
        <f>IF(P9="관급자재대", L9, 0)</f>
        <v>0</v>
      </c>
      <c r="AC9">
        <f>IF(P9="관급자 관급 자재대", L9, 0)</f>
        <v>0</v>
      </c>
      <c r="AD9">
        <f>IF(P9="사용자항목2", L9, 0)</f>
        <v>0</v>
      </c>
      <c r="AE9">
        <f>IF(P9="안전관리비", L9, 0)</f>
        <v>0</v>
      </c>
      <c r="AF9">
        <f>IF(P9="품질관리비", L9, 0)</f>
        <v>0</v>
      </c>
      <c r="AG9">
        <f>IF(P9="사용자항목5", L9, 0)</f>
        <v>0</v>
      </c>
      <c r="AH9">
        <f>IF(P9="사용자항목6", L9, 0)</f>
        <v>0</v>
      </c>
      <c r="AI9">
        <f>IF(P9="사용자항목7", L9, 0)</f>
        <v>0</v>
      </c>
      <c r="AJ9">
        <f>IF(P9="사용자항목8", L9, 0)</f>
        <v>0</v>
      </c>
      <c r="AK9">
        <f>IF(P9="사용자항목9", L9, 0)</f>
        <v>0</v>
      </c>
      <c r="AL9">
        <f>IF(P9="사용자항목10", L9, 0)</f>
        <v>0</v>
      </c>
      <c r="AM9">
        <f>IF(P9="사용자항목11", L9, 0)</f>
        <v>0</v>
      </c>
      <c r="AN9">
        <f>IF(P9="사용자항목12", L9, 0)</f>
        <v>0</v>
      </c>
      <c r="AO9">
        <f>IF(P9="사용자항목13", L9, 0)</f>
        <v>0</v>
      </c>
      <c r="AP9">
        <f>IF(P9="사용자항목14", L9, 0)</f>
        <v>0</v>
      </c>
      <c r="AQ9">
        <f>IF(P9="사용자항목15", L9, 0)</f>
        <v>0</v>
      </c>
      <c r="AR9">
        <f>IF(P9="사용자항목16", L9, 0)</f>
        <v>0</v>
      </c>
      <c r="AS9">
        <f>IF(P9="사용자항목17", L9, 0)</f>
        <v>0</v>
      </c>
      <c r="AT9">
        <f>IF(P9="사용자항목18", L9, 0)</f>
        <v>0</v>
      </c>
      <c r="AU9">
        <f>IF(P9="사용자항목19", L9, 0)</f>
        <v>0</v>
      </c>
    </row>
    <row r="10" spans="1:50" ht="23.1" customHeight="1" x14ac:dyDescent="0.3">
      <c r="A10" s="7"/>
      <c r="B10" s="7"/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50" ht="23.1" customHeight="1" x14ac:dyDescent="0.3">
      <c r="A11" s="7"/>
      <c r="B11" s="7"/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50" ht="23.1" customHeight="1" x14ac:dyDescent="0.3">
      <c r="A12" s="7"/>
      <c r="B12" s="7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50" ht="23.1" customHeight="1" x14ac:dyDescent="0.3">
      <c r="A13" s="7"/>
      <c r="B13" s="7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50" ht="23.1" customHeight="1" x14ac:dyDescent="0.3">
      <c r="A14" s="7"/>
      <c r="B14" s="7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50" ht="23.1" customHeight="1" x14ac:dyDescent="0.3">
      <c r="A15" s="7"/>
      <c r="B15" s="7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50" ht="23.1" customHeight="1" x14ac:dyDescent="0.3">
      <c r="A16" s="7"/>
      <c r="B16" s="7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50" ht="23.1" customHeight="1" x14ac:dyDescent="0.3">
      <c r="A17" s="7"/>
      <c r="B17" s="7"/>
      <c r="C17" s="14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50" ht="23.1" customHeight="1" x14ac:dyDescent="0.3">
      <c r="A18" s="7"/>
      <c r="B18" s="7"/>
      <c r="C18" s="14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50" ht="23.1" customHeight="1" x14ac:dyDescent="0.3">
      <c r="A19" s="7"/>
      <c r="B19" s="7"/>
      <c r="C19" s="14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50" ht="23.1" customHeight="1" x14ac:dyDescent="0.3">
      <c r="A20" s="7"/>
      <c r="B20" s="7"/>
      <c r="C20" s="14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50" ht="23.1" customHeight="1" x14ac:dyDescent="0.3">
      <c r="A21" s="7"/>
      <c r="B21" s="7"/>
      <c r="C21" s="14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50" ht="23.1" customHeight="1" x14ac:dyDescent="0.3">
      <c r="A22" s="7"/>
      <c r="B22" s="7"/>
      <c r="C22" s="14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50" ht="23.1" customHeight="1" x14ac:dyDescent="0.3">
      <c r="A23" s="10" t="s">
        <v>131</v>
      </c>
      <c r="B23" s="11"/>
      <c r="C23" s="12"/>
      <c r="D23" s="13"/>
      <c r="E23" s="13"/>
      <c r="F23" s="13">
        <f>ROUNDDOWN(SUMIF(Q6:Q22, "1", F6:F22), 0)</f>
        <v>0</v>
      </c>
      <c r="G23" s="13"/>
      <c r="H23" s="13">
        <f>ROUNDDOWN(SUMIF(Q6:Q22, "1", H6:H22), 0)</f>
        <v>0</v>
      </c>
      <c r="I23" s="13"/>
      <c r="J23" s="13">
        <f>ROUNDDOWN(SUMIF(Q6:Q22, "1", J6:J22), 0)</f>
        <v>0</v>
      </c>
      <c r="K23" s="13"/>
      <c r="L23" s="13">
        <f>F23+H23+J23</f>
        <v>0</v>
      </c>
      <c r="M23" s="13"/>
      <c r="R23">
        <f t="shared" ref="R23:AX23" si="1">ROUNDDOWN(SUM(R6:R9), 0)</f>
        <v>0</v>
      </c>
      <c r="S23">
        <f t="shared" si="1"/>
        <v>0</v>
      </c>
      <c r="T23">
        <f t="shared" si="1"/>
        <v>0</v>
      </c>
      <c r="U23">
        <f t="shared" si="1"/>
        <v>0</v>
      </c>
      <c r="V23">
        <f t="shared" si="1"/>
        <v>0</v>
      </c>
      <c r="W23">
        <f t="shared" si="1"/>
        <v>0</v>
      </c>
      <c r="X23">
        <f t="shared" si="1"/>
        <v>0</v>
      </c>
      <c r="Y23">
        <f t="shared" si="1"/>
        <v>0</v>
      </c>
      <c r="Z23">
        <f t="shared" si="1"/>
        <v>0</v>
      </c>
      <c r="AA23">
        <f t="shared" si="1"/>
        <v>0</v>
      </c>
      <c r="AB23">
        <f t="shared" si="1"/>
        <v>0</v>
      </c>
      <c r="AC23">
        <f t="shared" si="1"/>
        <v>0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0</v>
      </c>
      <c r="AH23">
        <f t="shared" si="1"/>
        <v>0</v>
      </c>
      <c r="AI23">
        <f t="shared" si="1"/>
        <v>0</v>
      </c>
      <c r="AJ23">
        <f t="shared" si="1"/>
        <v>0</v>
      </c>
      <c r="AK23">
        <f t="shared" si="1"/>
        <v>0</v>
      </c>
      <c r="AL23">
        <f t="shared" si="1"/>
        <v>0</v>
      </c>
      <c r="AM23">
        <f t="shared" si="1"/>
        <v>0</v>
      </c>
      <c r="AN23">
        <f t="shared" si="1"/>
        <v>0</v>
      </c>
      <c r="AO23">
        <f t="shared" si="1"/>
        <v>0</v>
      </c>
      <c r="AP23">
        <f t="shared" si="1"/>
        <v>0</v>
      </c>
      <c r="AQ23">
        <f t="shared" si="1"/>
        <v>0</v>
      </c>
      <c r="AR23">
        <f t="shared" si="1"/>
        <v>0</v>
      </c>
      <c r="AS23">
        <f t="shared" si="1"/>
        <v>0</v>
      </c>
      <c r="AT23">
        <f t="shared" si="1"/>
        <v>0</v>
      </c>
      <c r="AU23">
        <f t="shared" si="1"/>
        <v>0</v>
      </c>
      <c r="AV23">
        <f t="shared" si="1"/>
        <v>0</v>
      </c>
      <c r="AW23">
        <f t="shared" si="1"/>
        <v>0</v>
      </c>
      <c r="AX23">
        <f t="shared" si="1"/>
        <v>0</v>
      </c>
    </row>
    <row r="24" spans="1:50" ht="23.1" customHeight="1" x14ac:dyDescent="0.3">
      <c r="A24" s="57" t="s">
        <v>490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</row>
    <row r="25" spans="1:50" ht="23.1" customHeight="1" x14ac:dyDescent="0.3">
      <c r="A25" s="6" t="s">
        <v>181</v>
      </c>
      <c r="B25" s="6" t="s">
        <v>182</v>
      </c>
      <c r="C25" s="8" t="s">
        <v>27</v>
      </c>
      <c r="D25" s="9">
        <v>181.2</v>
      </c>
      <c r="E25" s="9"/>
      <c r="F25" s="9">
        <f t="shared" ref="F25:F49" si="2">ROUNDDOWN(D25*E25, 0)</f>
        <v>0</v>
      </c>
      <c r="G25" s="9"/>
      <c r="H25" s="9">
        <f t="shared" ref="H25:H49" si="3">ROUNDDOWN(D25*G25, 0)</f>
        <v>0</v>
      </c>
      <c r="I25" s="9"/>
      <c r="J25" s="9">
        <f t="shared" ref="J25:J49" si="4">ROUNDDOWN(D25*I25, 0)</f>
        <v>0</v>
      </c>
      <c r="K25" s="9">
        <f t="shared" ref="K25:K49" si="5">E25+G25+I25</f>
        <v>0</v>
      </c>
      <c r="L25" s="9">
        <f t="shared" ref="L25:L49" si="6">F25+H25+J25</f>
        <v>0</v>
      </c>
      <c r="M25" s="15"/>
      <c r="O25" t="str">
        <f>""</f>
        <v/>
      </c>
      <c r="P25" s="1" t="s">
        <v>129</v>
      </c>
      <c r="Q25">
        <v>1</v>
      </c>
      <c r="R25">
        <f t="shared" ref="R25:R49" si="7">IF(P25="기계경비", J25, 0)</f>
        <v>0</v>
      </c>
      <c r="S25">
        <f t="shared" ref="S25:S49" si="8">IF(P25="운반비", J25, 0)</f>
        <v>0</v>
      </c>
      <c r="T25">
        <f t="shared" ref="T25:T49" si="9">IF(P25="작업부산물", F25, 0)</f>
        <v>0</v>
      </c>
      <c r="U25">
        <f t="shared" ref="U25:U49" si="10">IF(P25="관급", F25, 0)</f>
        <v>0</v>
      </c>
      <c r="V25">
        <f t="shared" ref="V25:V49" si="11">IF(P25="외주비", J25, 0)</f>
        <v>0</v>
      </c>
      <c r="W25">
        <f t="shared" ref="W25:W49" si="12">IF(P25="장비비", J25, 0)</f>
        <v>0</v>
      </c>
      <c r="X25">
        <f t="shared" ref="X25:X49" si="13">IF(P25="폐기물처리비", J25, 0)</f>
        <v>0</v>
      </c>
      <c r="Y25">
        <f t="shared" ref="Y25:Y49" si="14">IF(P25="가설비", J25, 0)</f>
        <v>0</v>
      </c>
      <c r="Z25">
        <f t="shared" ref="Z25:Z49" si="15">IF(P25="잡비제외분", F25, 0)</f>
        <v>0</v>
      </c>
      <c r="AA25">
        <f t="shared" ref="AA25:AA49" si="16">IF(P25="사급자재대", L25, 0)</f>
        <v>0</v>
      </c>
      <c r="AB25">
        <f t="shared" ref="AB25:AB49" si="17">IF(P25="관급자재대", L25, 0)</f>
        <v>0</v>
      </c>
      <c r="AC25">
        <f t="shared" ref="AC25:AC49" si="18">IF(P25="관급자 관급 자재대", L25, 0)</f>
        <v>0</v>
      </c>
      <c r="AD25">
        <f t="shared" ref="AD25:AD49" si="19">IF(P25="사용자항목2", L25, 0)</f>
        <v>0</v>
      </c>
      <c r="AE25">
        <f t="shared" ref="AE25:AE49" si="20">IF(P25="안전관리비", L25, 0)</f>
        <v>0</v>
      </c>
      <c r="AF25">
        <f t="shared" ref="AF25:AF49" si="21">IF(P25="품질관리비", L25, 0)</f>
        <v>0</v>
      </c>
      <c r="AG25">
        <f t="shared" ref="AG25:AG49" si="22">IF(P25="사용자항목5", L25, 0)</f>
        <v>0</v>
      </c>
      <c r="AH25">
        <f t="shared" ref="AH25:AH49" si="23">IF(P25="사용자항목6", L25, 0)</f>
        <v>0</v>
      </c>
      <c r="AI25">
        <f t="shared" ref="AI25:AI49" si="24">IF(P25="사용자항목7", L25, 0)</f>
        <v>0</v>
      </c>
      <c r="AJ25">
        <f t="shared" ref="AJ25:AJ49" si="25">IF(P25="사용자항목8", L25, 0)</f>
        <v>0</v>
      </c>
      <c r="AK25">
        <f t="shared" ref="AK25:AK49" si="26">IF(P25="사용자항목9", L25, 0)</f>
        <v>0</v>
      </c>
      <c r="AL25">
        <f t="shared" ref="AL25:AL49" si="27">IF(P25="사용자항목10", L25, 0)</f>
        <v>0</v>
      </c>
      <c r="AM25">
        <f t="shared" ref="AM25:AM49" si="28">IF(P25="사용자항목11", L25, 0)</f>
        <v>0</v>
      </c>
      <c r="AN25">
        <f t="shared" ref="AN25:AN49" si="29">IF(P25="사용자항목12", L25, 0)</f>
        <v>0</v>
      </c>
      <c r="AO25">
        <f t="shared" ref="AO25:AO49" si="30">IF(P25="사용자항목13", L25, 0)</f>
        <v>0</v>
      </c>
      <c r="AP25">
        <f t="shared" ref="AP25:AP49" si="31">IF(P25="사용자항목14", L25, 0)</f>
        <v>0</v>
      </c>
      <c r="AQ25">
        <f t="shared" ref="AQ25:AQ49" si="32">IF(P25="사용자항목15", L25, 0)</f>
        <v>0</v>
      </c>
      <c r="AR25">
        <f t="shared" ref="AR25:AR49" si="33">IF(P25="사용자항목16", L25, 0)</f>
        <v>0</v>
      </c>
      <c r="AS25">
        <f t="shared" ref="AS25:AS49" si="34">IF(P25="사용자항목17", L25, 0)</f>
        <v>0</v>
      </c>
      <c r="AT25">
        <f t="shared" ref="AT25:AT49" si="35">IF(P25="사용자항목18", L25, 0)</f>
        <v>0</v>
      </c>
      <c r="AU25">
        <f t="shared" ref="AU25:AU49" si="36">IF(P25="사용자항목19", L25, 0)</f>
        <v>0</v>
      </c>
    </row>
    <row r="26" spans="1:50" ht="23.1" customHeight="1" x14ac:dyDescent="0.3">
      <c r="A26" s="6" t="s">
        <v>181</v>
      </c>
      <c r="B26" s="6" t="s">
        <v>183</v>
      </c>
      <c r="C26" s="8" t="s">
        <v>27</v>
      </c>
      <c r="D26" s="9">
        <v>3.9</v>
      </c>
      <c r="E26" s="9"/>
      <c r="F26" s="9">
        <f t="shared" si="2"/>
        <v>0</v>
      </c>
      <c r="G26" s="9"/>
      <c r="H26" s="9">
        <f t="shared" si="3"/>
        <v>0</v>
      </c>
      <c r="I26" s="9"/>
      <c r="J26" s="9">
        <f t="shared" si="4"/>
        <v>0</v>
      </c>
      <c r="K26" s="9">
        <f t="shared" si="5"/>
        <v>0</v>
      </c>
      <c r="L26" s="9">
        <f t="shared" si="6"/>
        <v>0</v>
      </c>
      <c r="M26" s="15"/>
      <c r="O26" t="str">
        <f>""</f>
        <v/>
      </c>
      <c r="P26" s="1" t="s">
        <v>129</v>
      </c>
      <c r="Q26">
        <v>1</v>
      </c>
      <c r="R26">
        <f t="shared" si="7"/>
        <v>0</v>
      </c>
      <c r="S26">
        <f t="shared" si="8"/>
        <v>0</v>
      </c>
      <c r="T26">
        <f t="shared" si="9"/>
        <v>0</v>
      </c>
      <c r="U26">
        <f t="shared" si="10"/>
        <v>0</v>
      </c>
      <c r="V26">
        <f t="shared" si="11"/>
        <v>0</v>
      </c>
      <c r="W26">
        <f t="shared" si="12"/>
        <v>0</v>
      </c>
      <c r="X26">
        <f t="shared" si="13"/>
        <v>0</v>
      </c>
      <c r="Y26">
        <f t="shared" si="14"/>
        <v>0</v>
      </c>
      <c r="Z26">
        <f t="shared" si="15"/>
        <v>0</v>
      </c>
      <c r="AA26">
        <f t="shared" si="16"/>
        <v>0</v>
      </c>
      <c r="AB26">
        <f t="shared" si="17"/>
        <v>0</v>
      </c>
      <c r="AC26">
        <f t="shared" si="18"/>
        <v>0</v>
      </c>
      <c r="AD26">
        <f t="shared" si="19"/>
        <v>0</v>
      </c>
      <c r="AE26">
        <f t="shared" si="20"/>
        <v>0</v>
      </c>
      <c r="AF26">
        <f t="shared" si="21"/>
        <v>0</v>
      </c>
      <c r="AG26">
        <f t="shared" si="22"/>
        <v>0</v>
      </c>
      <c r="AH26">
        <f t="shared" si="23"/>
        <v>0</v>
      </c>
      <c r="AI26">
        <f t="shared" si="24"/>
        <v>0</v>
      </c>
      <c r="AJ26">
        <f t="shared" si="25"/>
        <v>0</v>
      </c>
      <c r="AK26">
        <f t="shared" si="26"/>
        <v>0</v>
      </c>
      <c r="AL26">
        <f t="shared" si="27"/>
        <v>0</v>
      </c>
      <c r="AM26">
        <f t="shared" si="28"/>
        <v>0</v>
      </c>
      <c r="AN26">
        <f t="shared" si="29"/>
        <v>0</v>
      </c>
      <c r="AO26">
        <f t="shared" si="30"/>
        <v>0</v>
      </c>
      <c r="AP26">
        <f t="shared" si="31"/>
        <v>0</v>
      </c>
      <c r="AQ26">
        <f t="shared" si="32"/>
        <v>0</v>
      </c>
      <c r="AR26">
        <f t="shared" si="33"/>
        <v>0</v>
      </c>
      <c r="AS26">
        <f t="shared" si="34"/>
        <v>0</v>
      </c>
      <c r="AT26">
        <f t="shared" si="35"/>
        <v>0</v>
      </c>
      <c r="AU26">
        <f t="shared" si="36"/>
        <v>0</v>
      </c>
    </row>
    <row r="27" spans="1:50" ht="23.1" customHeight="1" x14ac:dyDescent="0.3">
      <c r="A27" s="6" t="s">
        <v>181</v>
      </c>
      <c r="B27" s="6" t="s">
        <v>184</v>
      </c>
      <c r="C27" s="8" t="s">
        <v>27</v>
      </c>
      <c r="D27" s="9">
        <v>4.8</v>
      </c>
      <c r="E27" s="9"/>
      <c r="F27" s="9">
        <f t="shared" si="2"/>
        <v>0</v>
      </c>
      <c r="G27" s="9"/>
      <c r="H27" s="9">
        <f t="shared" si="3"/>
        <v>0</v>
      </c>
      <c r="I27" s="9"/>
      <c r="J27" s="9">
        <f t="shared" si="4"/>
        <v>0</v>
      </c>
      <c r="K27" s="9">
        <f t="shared" si="5"/>
        <v>0</v>
      </c>
      <c r="L27" s="9">
        <f t="shared" si="6"/>
        <v>0</v>
      </c>
      <c r="M27" s="15"/>
      <c r="O27" t="str">
        <f>""</f>
        <v/>
      </c>
      <c r="P27" s="1" t="s">
        <v>129</v>
      </c>
      <c r="Q27">
        <v>1</v>
      </c>
      <c r="R27">
        <f t="shared" si="7"/>
        <v>0</v>
      </c>
      <c r="S27">
        <f t="shared" si="8"/>
        <v>0</v>
      </c>
      <c r="T27">
        <f t="shared" si="9"/>
        <v>0</v>
      </c>
      <c r="U27">
        <f t="shared" si="10"/>
        <v>0</v>
      </c>
      <c r="V27">
        <f t="shared" si="11"/>
        <v>0</v>
      </c>
      <c r="W27">
        <f t="shared" si="12"/>
        <v>0</v>
      </c>
      <c r="X27">
        <f t="shared" si="13"/>
        <v>0</v>
      </c>
      <c r="Y27">
        <f t="shared" si="14"/>
        <v>0</v>
      </c>
      <c r="Z27">
        <f t="shared" si="15"/>
        <v>0</v>
      </c>
      <c r="AA27">
        <f t="shared" si="16"/>
        <v>0</v>
      </c>
      <c r="AB27">
        <f t="shared" si="17"/>
        <v>0</v>
      </c>
      <c r="AC27">
        <f t="shared" si="18"/>
        <v>0</v>
      </c>
      <c r="AD27">
        <f t="shared" si="19"/>
        <v>0</v>
      </c>
      <c r="AE27">
        <f t="shared" si="20"/>
        <v>0</v>
      </c>
      <c r="AF27">
        <f t="shared" si="21"/>
        <v>0</v>
      </c>
      <c r="AG27">
        <f t="shared" si="22"/>
        <v>0</v>
      </c>
      <c r="AH27">
        <f t="shared" si="23"/>
        <v>0</v>
      </c>
      <c r="AI27">
        <f t="shared" si="24"/>
        <v>0</v>
      </c>
      <c r="AJ27">
        <f t="shared" si="25"/>
        <v>0</v>
      </c>
      <c r="AK27">
        <f t="shared" si="26"/>
        <v>0</v>
      </c>
      <c r="AL27">
        <f t="shared" si="27"/>
        <v>0</v>
      </c>
      <c r="AM27">
        <f t="shared" si="28"/>
        <v>0</v>
      </c>
      <c r="AN27">
        <f t="shared" si="29"/>
        <v>0</v>
      </c>
      <c r="AO27">
        <f t="shared" si="30"/>
        <v>0</v>
      </c>
      <c r="AP27">
        <f t="shared" si="31"/>
        <v>0</v>
      </c>
      <c r="AQ27">
        <f t="shared" si="32"/>
        <v>0</v>
      </c>
      <c r="AR27">
        <f t="shared" si="33"/>
        <v>0</v>
      </c>
      <c r="AS27">
        <f t="shared" si="34"/>
        <v>0</v>
      </c>
      <c r="AT27">
        <f t="shared" si="35"/>
        <v>0</v>
      </c>
      <c r="AU27">
        <f t="shared" si="36"/>
        <v>0</v>
      </c>
    </row>
    <row r="28" spans="1:50" ht="23.1" customHeight="1" x14ac:dyDescent="0.3">
      <c r="A28" s="6" t="s">
        <v>181</v>
      </c>
      <c r="B28" s="6" t="s">
        <v>185</v>
      </c>
      <c r="C28" s="8" t="s">
        <v>27</v>
      </c>
      <c r="D28" s="9">
        <v>62.2</v>
      </c>
      <c r="E28" s="9"/>
      <c r="F28" s="9">
        <f t="shared" si="2"/>
        <v>0</v>
      </c>
      <c r="G28" s="9"/>
      <c r="H28" s="9">
        <f t="shared" si="3"/>
        <v>0</v>
      </c>
      <c r="I28" s="9"/>
      <c r="J28" s="9">
        <f t="shared" si="4"/>
        <v>0</v>
      </c>
      <c r="K28" s="9">
        <f t="shared" si="5"/>
        <v>0</v>
      </c>
      <c r="L28" s="9">
        <f t="shared" si="6"/>
        <v>0</v>
      </c>
      <c r="M28" s="15"/>
      <c r="O28" t="str">
        <f>""</f>
        <v/>
      </c>
      <c r="P28" s="1" t="s">
        <v>129</v>
      </c>
      <c r="Q28">
        <v>1</v>
      </c>
      <c r="R28">
        <f t="shared" si="7"/>
        <v>0</v>
      </c>
      <c r="S28">
        <f t="shared" si="8"/>
        <v>0</v>
      </c>
      <c r="T28">
        <f t="shared" si="9"/>
        <v>0</v>
      </c>
      <c r="U28">
        <f t="shared" si="10"/>
        <v>0</v>
      </c>
      <c r="V28">
        <f t="shared" si="11"/>
        <v>0</v>
      </c>
      <c r="W28">
        <f t="shared" si="12"/>
        <v>0</v>
      </c>
      <c r="X28">
        <f t="shared" si="13"/>
        <v>0</v>
      </c>
      <c r="Y28">
        <f t="shared" si="14"/>
        <v>0</v>
      </c>
      <c r="Z28">
        <f t="shared" si="15"/>
        <v>0</v>
      </c>
      <c r="AA28">
        <f t="shared" si="16"/>
        <v>0</v>
      </c>
      <c r="AB28">
        <f t="shared" si="17"/>
        <v>0</v>
      </c>
      <c r="AC28">
        <f t="shared" si="18"/>
        <v>0</v>
      </c>
      <c r="AD28">
        <f t="shared" si="19"/>
        <v>0</v>
      </c>
      <c r="AE28">
        <f t="shared" si="20"/>
        <v>0</v>
      </c>
      <c r="AF28">
        <f t="shared" si="21"/>
        <v>0</v>
      </c>
      <c r="AG28">
        <f t="shared" si="22"/>
        <v>0</v>
      </c>
      <c r="AH28">
        <f t="shared" si="23"/>
        <v>0</v>
      </c>
      <c r="AI28">
        <f t="shared" si="24"/>
        <v>0</v>
      </c>
      <c r="AJ28">
        <f t="shared" si="25"/>
        <v>0</v>
      </c>
      <c r="AK28">
        <f t="shared" si="26"/>
        <v>0</v>
      </c>
      <c r="AL28">
        <f t="shared" si="27"/>
        <v>0</v>
      </c>
      <c r="AM28">
        <f t="shared" si="28"/>
        <v>0</v>
      </c>
      <c r="AN28">
        <f t="shared" si="29"/>
        <v>0</v>
      </c>
      <c r="AO28">
        <f t="shared" si="30"/>
        <v>0</v>
      </c>
      <c r="AP28">
        <f t="shared" si="31"/>
        <v>0</v>
      </c>
      <c r="AQ28">
        <f t="shared" si="32"/>
        <v>0</v>
      </c>
      <c r="AR28">
        <f t="shared" si="33"/>
        <v>0</v>
      </c>
      <c r="AS28">
        <f t="shared" si="34"/>
        <v>0</v>
      </c>
      <c r="AT28">
        <f t="shared" si="35"/>
        <v>0</v>
      </c>
      <c r="AU28">
        <f t="shared" si="36"/>
        <v>0</v>
      </c>
    </row>
    <row r="29" spans="1:50" ht="23.1" customHeight="1" x14ac:dyDescent="0.3">
      <c r="A29" s="6" t="s">
        <v>181</v>
      </c>
      <c r="B29" s="6" t="s">
        <v>186</v>
      </c>
      <c r="C29" s="8" t="s">
        <v>27</v>
      </c>
      <c r="D29" s="9">
        <v>127.2</v>
      </c>
      <c r="E29" s="9"/>
      <c r="F29" s="9">
        <f t="shared" si="2"/>
        <v>0</v>
      </c>
      <c r="G29" s="9"/>
      <c r="H29" s="9">
        <f t="shared" si="3"/>
        <v>0</v>
      </c>
      <c r="I29" s="9"/>
      <c r="J29" s="9">
        <f t="shared" si="4"/>
        <v>0</v>
      </c>
      <c r="K29" s="9">
        <f t="shared" si="5"/>
        <v>0</v>
      </c>
      <c r="L29" s="9">
        <f t="shared" si="6"/>
        <v>0</v>
      </c>
      <c r="M29" s="15"/>
      <c r="O29" t="str">
        <f>""</f>
        <v/>
      </c>
      <c r="P29" s="1" t="s">
        <v>129</v>
      </c>
      <c r="Q29">
        <v>1</v>
      </c>
      <c r="R29">
        <f t="shared" si="7"/>
        <v>0</v>
      </c>
      <c r="S29">
        <f t="shared" si="8"/>
        <v>0</v>
      </c>
      <c r="T29">
        <f t="shared" si="9"/>
        <v>0</v>
      </c>
      <c r="U29">
        <f t="shared" si="10"/>
        <v>0</v>
      </c>
      <c r="V29">
        <f t="shared" si="11"/>
        <v>0</v>
      </c>
      <c r="W29">
        <f t="shared" si="12"/>
        <v>0</v>
      </c>
      <c r="X29">
        <f t="shared" si="13"/>
        <v>0</v>
      </c>
      <c r="Y29">
        <f t="shared" si="14"/>
        <v>0</v>
      </c>
      <c r="Z29">
        <f t="shared" si="15"/>
        <v>0</v>
      </c>
      <c r="AA29">
        <f t="shared" si="16"/>
        <v>0</v>
      </c>
      <c r="AB29">
        <f t="shared" si="17"/>
        <v>0</v>
      </c>
      <c r="AC29">
        <f t="shared" si="18"/>
        <v>0</v>
      </c>
      <c r="AD29">
        <f t="shared" si="19"/>
        <v>0</v>
      </c>
      <c r="AE29">
        <f t="shared" si="20"/>
        <v>0</v>
      </c>
      <c r="AF29">
        <f t="shared" si="21"/>
        <v>0</v>
      </c>
      <c r="AG29">
        <f t="shared" si="22"/>
        <v>0</v>
      </c>
      <c r="AH29">
        <f t="shared" si="23"/>
        <v>0</v>
      </c>
      <c r="AI29">
        <f t="shared" si="24"/>
        <v>0</v>
      </c>
      <c r="AJ29">
        <f t="shared" si="25"/>
        <v>0</v>
      </c>
      <c r="AK29">
        <f t="shared" si="26"/>
        <v>0</v>
      </c>
      <c r="AL29">
        <f t="shared" si="27"/>
        <v>0</v>
      </c>
      <c r="AM29">
        <f t="shared" si="28"/>
        <v>0</v>
      </c>
      <c r="AN29">
        <f t="shared" si="29"/>
        <v>0</v>
      </c>
      <c r="AO29">
        <f t="shared" si="30"/>
        <v>0</v>
      </c>
      <c r="AP29">
        <f t="shared" si="31"/>
        <v>0</v>
      </c>
      <c r="AQ29">
        <f t="shared" si="32"/>
        <v>0</v>
      </c>
      <c r="AR29">
        <f t="shared" si="33"/>
        <v>0</v>
      </c>
      <c r="AS29">
        <f t="shared" si="34"/>
        <v>0</v>
      </c>
      <c r="AT29">
        <f t="shared" si="35"/>
        <v>0</v>
      </c>
      <c r="AU29">
        <f t="shared" si="36"/>
        <v>0</v>
      </c>
    </row>
    <row r="30" spans="1:50" ht="23.1" customHeight="1" x14ac:dyDescent="0.3">
      <c r="A30" s="6" t="s">
        <v>181</v>
      </c>
      <c r="B30" s="6" t="s">
        <v>187</v>
      </c>
      <c r="C30" s="8" t="s">
        <v>27</v>
      </c>
      <c r="D30" s="9">
        <v>17.399999999999999</v>
      </c>
      <c r="E30" s="9"/>
      <c r="F30" s="9">
        <f t="shared" si="2"/>
        <v>0</v>
      </c>
      <c r="G30" s="9"/>
      <c r="H30" s="9">
        <f t="shared" si="3"/>
        <v>0</v>
      </c>
      <c r="I30" s="9"/>
      <c r="J30" s="9">
        <f t="shared" si="4"/>
        <v>0</v>
      </c>
      <c r="K30" s="9">
        <f t="shared" si="5"/>
        <v>0</v>
      </c>
      <c r="L30" s="9">
        <f t="shared" si="6"/>
        <v>0</v>
      </c>
      <c r="M30" s="15"/>
      <c r="O30" t="str">
        <f>""</f>
        <v/>
      </c>
      <c r="P30" s="1" t="s">
        <v>129</v>
      </c>
      <c r="Q30">
        <v>1</v>
      </c>
      <c r="R30">
        <f t="shared" si="7"/>
        <v>0</v>
      </c>
      <c r="S30">
        <f t="shared" si="8"/>
        <v>0</v>
      </c>
      <c r="T30">
        <f t="shared" si="9"/>
        <v>0</v>
      </c>
      <c r="U30">
        <f t="shared" si="10"/>
        <v>0</v>
      </c>
      <c r="V30">
        <f t="shared" si="11"/>
        <v>0</v>
      </c>
      <c r="W30">
        <f t="shared" si="12"/>
        <v>0</v>
      </c>
      <c r="X30">
        <f t="shared" si="13"/>
        <v>0</v>
      </c>
      <c r="Y30">
        <f t="shared" si="14"/>
        <v>0</v>
      </c>
      <c r="Z30">
        <f t="shared" si="15"/>
        <v>0</v>
      </c>
      <c r="AA30">
        <f t="shared" si="16"/>
        <v>0</v>
      </c>
      <c r="AB30">
        <f t="shared" si="17"/>
        <v>0</v>
      </c>
      <c r="AC30">
        <f t="shared" si="18"/>
        <v>0</v>
      </c>
      <c r="AD30">
        <f t="shared" si="19"/>
        <v>0</v>
      </c>
      <c r="AE30">
        <f t="shared" si="20"/>
        <v>0</v>
      </c>
      <c r="AF30">
        <f t="shared" si="21"/>
        <v>0</v>
      </c>
      <c r="AG30">
        <f t="shared" si="22"/>
        <v>0</v>
      </c>
      <c r="AH30">
        <f t="shared" si="23"/>
        <v>0</v>
      </c>
      <c r="AI30">
        <f t="shared" si="24"/>
        <v>0</v>
      </c>
      <c r="AJ30">
        <f t="shared" si="25"/>
        <v>0</v>
      </c>
      <c r="AK30">
        <f t="shared" si="26"/>
        <v>0</v>
      </c>
      <c r="AL30">
        <f t="shared" si="27"/>
        <v>0</v>
      </c>
      <c r="AM30">
        <f t="shared" si="28"/>
        <v>0</v>
      </c>
      <c r="AN30">
        <f t="shared" si="29"/>
        <v>0</v>
      </c>
      <c r="AO30">
        <f t="shared" si="30"/>
        <v>0</v>
      </c>
      <c r="AP30">
        <f t="shared" si="31"/>
        <v>0</v>
      </c>
      <c r="AQ30">
        <f t="shared" si="32"/>
        <v>0</v>
      </c>
      <c r="AR30">
        <f t="shared" si="33"/>
        <v>0</v>
      </c>
      <c r="AS30">
        <f t="shared" si="34"/>
        <v>0</v>
      </c>
      <c r="AT30">
        <f t="shared" si="35"/>
        <v>0</v>
      </c>
      <c r="AU30">
        <f t="shared" si="36"/>
        <v>0</v>
      </c>
    </row>
    <row r="31" spans="1:50" ht="23.1" customHeight="1" x14ac:dyDescent="0.3">
      <c r="A31" s="6" t="s">
        <v>181</v>
      </c>
      <c r="B31" s="6" t="s">
        <v>188</v>
      </c>
      <c r="C31" s="8" t="s">
        <v>27</v>
      </c>
      <c r="D31" s="9">
        <v>563.4</v>
      </c>
      <c r="E31" s="9"/>
      <c r="F31" s="9">
        <f t="shared" si="2"/>
        <v>0</v>
      </c>
      <c r="G31" s="9"/>
      <c r="H31" s="9">
        <f t="shared" si="3"/>
        <v>0</v>
      </c>
      <c r="I31" s="9"/>
      <c r="J31" s="9">
        <f t="shared" si="4"/>
        <v>0</v>
      </c>
      <c r="K31" s="9">
        <f t="shared" si="5"/>
        <v>0</v>
      </c>
      <c r="L31" s="9">
        <f t="shared" si="6"/>
        <v>0</v>
      </c>
      <c r="M31" s="15"/>
      <c r="O31" t="str">
        <f>""</f>
        <v/>
      </c>
      <c r="P31" s="1" t="s">
        <v>129</v>
      </c>
      <c r="Q31">
        <v>1</v>
      </c>
      <c r="R31">
        <f t="shared" si="7"/>
        <v>0</v>
      </c>
      <c r="S31">
        <f t="shared" si="8"/>
        <v>0</v>
      </c>
      <c r="T31">
        <f t="shared" si="9"/>
        <v>0</v>
      </c>
      <c r="U31">
        <f t="shared" si="10"/>
        <v>0</v>
      </c>
      <c r="V31">
        <f t="shared" si="11"/>
        <v>0</v>
      </c>
      <c r="W31">
        <f t="shared" si="12"/>
        <v>0</v>
      </c>
      <c r="X31">
        <f t="shared" si="13"/>
        <v>0</v>
      </c>
      <c r="Y31">
        <f t="shared" si="14"/>
        <v>0</v>
      </c>
      <c r="Z31">
        <f t="shared" si="15"/>
        <v>0</v>
      </c>
      <c r="AA31">
        <f t="shared" si="16"/>
        <v>0</v>
      </c>
      <c r="AB31">
        <f t="shared" si="17"/>
        <v>0</v>
      </c>
      <c r="AC31">
        <f t="shared" si="18"/>
        <v>0</v>
      </c>
      <c r="AD31">
        <f t="shared" si="19"/>
        <v>0</v>
      </c>
      <c r="AE31">
        <f t="shared" si="20"/>
        <v>0</v>
      </c>
      <c r="AF31">
        <f t="shared" si="21"/>
        <v>0</v>
      </c>
      <c r="AG31">
        <f t="shared" si="22"/>
        <v>0</v>
      </c>
      <c r="AH31">
        <f t="shared" si="23"/>
        <v>0</v>
      </c>
      <c r="AI31">
        <f t="shared" si="24"/>
        <v>0</v>
      </c>
      <c r="AJ31">
        <f t="shared" si="25"/>
        <v>0</v>
      </c>
      <c r="AK31">
        <f t="shared" si="26"/>
        <v>0</v>
      </c>
      <c r="AL31">
        <f t="shared" si="27"/>
        <v>0</v>
      </c>
      <c r="AM31">
        <f t="shared" si="28"/>
        <v>0</v>
      </c>
      <c r="AN31">
        <f t="shared" si="29"/>
        <v>0</v>
      </c>
      <c r="AO31">
        <f t="shared" si="30"/>
        <v>0</v>
      </c>
      <c r="AP31">
        <f t="shared" si="31"/>
        <v>0</v>
      </c>
      <c r="AQ31">
        <f t="shared" si="32"/>
        <v>0</v>
      </c>
      <c r="AR31">
        <f t="shared" si="33"/>
        <v>0</v>
      </c>
      <c r="AS31">
        <f t="shared" si="34"/>
        <v>0</v>
      </c>
      <c r="AT31">
        <f t="shared" si="35"/>
        <v>0</v>
      </c>
      <c r="AU31">
        <f t="shared" si="36"/>
        <v>0</v>
      </c>
    </row>
    <row r="32" spans="1:50" ht="23.1" customHeight="1" x14ac:dyDescent="0.3">
      <c r="A32" s="6" t="s">
        <v>181</v>
      </c>
      <c r="B32" s="6" t="s">
        <v>189</v>
      </c>
      <c r="C32" s="8" t="s">
        <v>27</v>
      </c>
      <c r="D32" s="9">
        <v>74.900000000000006</v>
      </c>
      <c r="E32" s="9"/>
      <c r="F32" s="9">
        <f t="shared" si="2"/>
        <v>0</v>
      </c>
      <c r="G32" s="9"/>
      <c r="H32" s="9">
        <f t="shared" si="3"/>
        <v>0</v>
      </c>
      <c r="I32" s="9"/>
      <c r="J32" s="9">
        <f t="shared" si="4"/>
        <v>0</v>
      </c>
      <c r="K32" s="9">
        <f t="shared" si="5"/>
        <v>0</v>
      </c>
      <c r="L32" s="9">
        <f t="shared" si="6"/>
        <v>0</v>
      </c>
      <c r="M32" s="15"/>
      <c r="O32" t="str">
        <f>""</f>
        <v/>
      </c>
      <c r="P32" s="1" t="s">
        <v>129</v>
      </c>
      <c r="Q32">
        <v>1</v>
      </c>
      <c r="R32">
        <f t="shared" si="7"/>
        <v>0</v>
      </c>
      <c r="S32">
        <f t="shared" si="8"/>
        <v>0</v>
      </c>
      <c r="T32">
        <f t="shared" si="9"/>
        <v>0</v>
      </c>
      <c r="U32">
        <f t="shared" si="10"/>
        <v>0</v>
      </c>
      <c r="V32">
        <f t="shared" si="11"/>
        <v>0</v>
      </c>
      <c r="W32">
        <f t="shared" si="12"/>
        <v>0</v>
      </c>
      <c r="X32">
        <f t="shared" si="13"/>
        <v>0</v>
      </c>
      <c r="Y32">
        <f t="shared" si="14"/>
        <v>0</v>
      </c>
      <c r="Z32">
        <f t="shared" si="15"/>
        <v>0</v>
      </c>
      <c r="AA32">
        <f t="shared" si="16"/>
        <v>0</v>
      </c>
      <c r="AB32">
        <f t="shared" si="17"/>
        <v>0</v>
      </c>
      <c r="AC32">
        <f t="shared" si="18"/>
        <v>0</v>
      </c>
      <c r="AD32">
        <f t="shared" si="19"/>
        <v>0</v>
      </c>
      <c r="AE32">
        <f t="shared" si="20"/>
        <v>0</v>
      </c>
      <c r="AF32">
        <f t="shared" si="21"/>
        <v>0</v>
      </c>
      <c r="AG32">
        <f t="shared" si="22"/>
        <v>0</v>
      </c>
      <c r="AH32">
        <f t="shared" si="23"/>
        <v>0</v>
      </c>
      <c r="AI32">
        <f t="shared" si="24"/>
        <v>0</v>
      </c>
      <c r="AJ32">
        <f t="shared" si="25"/>
        <v>0</v>
      </c>
      <c r="AK32">
        <f t="shared" si="26"/>
        <v>0</v>
      </c>
      <c r="AL32">
        <f t="shared" si="27"/>
        <v>0</v>
      </c>
      <c r="AM32">
        <f t="shared" si="28"/>
        <v>0</v>
      </c>
      <c r="AN32">
        <f t="shared" si="29"/>
        <v>0</v>
      </c>
      <c r="AO32">
        <f t="shared" si="30"/>
        <v>0</v>
      </c>
      <c r="AP32">
        <f t="shared" si="31"/>
        <v>0</v>
      </c>
      <c r="AQ32">
        <f t="shared" si="32"/>
        <v>0</v>
      </c>
      <c r="AR32">
        <f t="shared" si="33"/>
        <v>0</v>
      </c>
      <c r="AS32">
        <f t="shared" si="34"/>
        <v>0</v>
      </c>
      <c r="AT32">
        <f t="shared" si="35"/>
        <v>0</v>
      </c>
      <c r="AU32">
        <f t="shared" si="36"/>
        <v>0</v>
      </c>
    </row>
    <row r="33" spans="1:47" ht="23.1" customHeight="1" x14ac:dyDescent="0.3">
      <c r="A33" s="6" t="s">
        <v>181</v>
      </c>
      <c r="B33" s="6" t="s">
        <v>190</v>
      </c>
      <c r="C33" s="8" t="s">
        <v>27</v>
      </c>
      <c r="D33" s="9">
        <v>452.1</v>
      </c>
      <c r="E33" s="9"/>
      <c r="F33" s="9">
        <f t="shared" si="2"/>
        <v>0</v>
      </c>
      <c r="G33" s="9"/>
      <c r="H33" s="9">
        <f t="shared" si="3"/>
        <v>0</v>
      </c>
      <c r="I33" s="9"/>
      <c r="J33" s="9">
        <f t="shared" si="4"/>
        <v>0</v>
      </c>
      <c r="K33" s="9">
        <f t="shared" si="5"/>
        <v>0</v>
      </c>
      <c r="L33" s="9">
        <f t="shared" si="6"/>
        <v>0</v>
      </c>
      <c r="M33" s="15"/>
      <c r="O33" t="str">
        <f>""</f>
        <v/>
      </c>
      <c r="P33" s="1" t="s">
        <v>129</v>
      </c>
      <c r="Q33">
        <v>1</v>
      </c>
      <c r="R33">
        <f t="shared" si="7"/>
        <v>0</v>
      </c>
      <c r="S33">
        <f t="shared" si="8"/>
        <v>0</v>
      </c>
      <c r="T33">
        <f t="shared" si="9"/>
        <v>0</v>
      </c>
      <c r="U33">
        <f t="shared" si="10"/>
        <v>0</v>
      </c>
      <c r="V33">
        <f t="shared" si="11"/>
        <v>0</v>
      </c>
      <c r="W33">
        <f t="shared" si="12"/>
        <v>0</v>
      </c>
      <c r="X33">
        <f t="shared" si="13"/>
        <v>0</v>
      </c>
      <c r="Y33">
        <f t="shared" si="14"/>
        <v>0</v>
      </c>
      <c r="Z33">
        <f t="shared" si="15"/>
        <v>0</v>
      </c>
      <c r="AA33">
        <f t="shared" si="16"/>
        <v>0</v>
      </c>
      <c r="AB33">
        <f t="shared" si="17"/>
        <v>0</v>
      </c>
      <c r="AC33">
        <f t="shared" si="18"/>
        <v>0</v>
      </c>
      <c r="AD33">
        <f t="shared" si="19"/>
        <v>0</v>
      </c>
      <c r="AE33">
        <f t="shared" si="20"/>
        <v>0</v>
      </c>
      <c r="AF33">
        <f t="shared" si="21"/>
        <v>0</v>
      </c>
      <c r="AG33">
        <f t="shared" si="22"/>
        <v>0</v>
      </c>
      <c r="AH33">
        <f t="shared" si="23"/>
        <v>0</v>
      </c>
      <c r="AI33">
        <f t="shared" si="24"/>
        <v>0</v>
      </c>
      <c r="AJ33">
        <f t="shared" si="25"/>
        <v>0</v>
      </c>
      <c r="AK33">
        <f t="shared" si="26"/>
        <v>0</v>
      </c>
      <c r="AL33">
        <f t="shared" si="27"/>
        <v>0</v>
      </c>
      <c r="AM33">
        <f t="shared" si="28"/>
        <v>0</v>
      </c>
      <c r="AN33">
        <f t="shared" si="29"/>
        <v>0</v>
      </c>
      <c r="AO33">
        <f t="shared" si="30"/>
        <v>0</v>
      </c>
      <c r="AP33">
        <f t="shared" si="31"/>
        <v>0</v>
      </c>
      <c r="AQ33">
        <f t="shared" si="32"/>
        <v>0</v>
      </c>
      <c r="AR33">
        <f t="shared" si="33"/>
        <v>0</v>
      </c>
      <c r="AS33">
        <f t="shared" si="34"/>
        <v>0</v>
      </c>
      <c r="AT33">
        <f t="shared" si="35"/>
        <v>0</v>
      </c>
      <c r="AU33">
        <f t="shared" si="36"/>
        <v>0</v>
      </c>
    </row>
    <row r="34" spans="1:47" ht="23.1" customHeight="1" x14ac:dyDescent="0.3">
      <c r="A34" s="6" t="s">
        <v>191</v>
      </c>
      <c r="B34" s="6" t="s">
        <v>192</v>
      </c>
      <c r="C34" s="8" t="s">
        <v>27</v>
      </c>
      <c r="D34" s="9">
        <v>6.4</v>
      </c>
      <c r="E34" s="9"/>
      <c r="F34" s="9">
        <f t="shared" si="2"/>
        <v>0</v>
      </c>
      <c r="G34" s="9"/>
      <c r="H34" s="9">
        <f t="shared" si="3"/>
        <v>0</v>
      </c>
      <c r="I34" s="9"/>
      <c r="J34" s="9">
        <f t="shared" si="4"/>
        <v>0</v>
      </c>
      <c r="K34" s="9">
        <f t="shared" si="5"/>
        <v>0</v>
      </c>
      <c r="L34" s="9">
        <f t="shared" si="6"/>
        <v>0</v>
      </c>
      <c r="M34" s="15"/>
      <c r="O34" t="str">
        <f>""</f>
        <v/>
      </c>
      <c r="P34" s="1" t="s">
        <v>129</v>
      </c>
      <c r="Q34">
        <v>1</v>
      </c>
      <c r="R34">
        <f t="shared" si="7"/>
        <v>0</v>
      </c>
      <c r="S34">
        <f t="shared" si="8"/>
        <v>0</v>
      </c>
      <c r="T34">
        <f t="shared" si="9"/>
        <v>0</v>
      </c>
      <c r="U34">
        <f t="shared" si="10"/>
        <v>0</v>
      </c>
      <c r="V34">
        <f t="shared" si="11"/>
        <v>0</v>
      </c>
      <c r="W34">
        <f t="shared" si="12"/>
        <v>0</v>
      </c>
      <c r="X34">
        <f t="shared" si="13"/>
        <v>0</v>
      </c>
      <c r="Y34">
        <f t="shared" si="14"/>
        <v>0</v>
      </c>
      <c r="Z34">
        <f t="shared" si="15"/>
        <v>0</v>
      </c>
      <c r="AA34">
        <f t="shared" si="16"/>
        <v>0</v>
      </c>
      <c r="AB34">
        <f t="shared" si="17"/>
        <v>0</v>
      </c>
      <c r="AC34">
        <f t="shared" si="18"/>
        <v>0</v>
      </c>
      <c r="AD34">
        <f t="shared" si="19"/>
        <v>0</v>
      </c>
      <c r="AE34">
        <f t="shared" si="20"/>
        <v>0</v>
      </c>
      <c r="AF34">
        <f t="shared" si="21"/>
        <v>0</v>
      </c>
      <c r="AG34">
        <f t="shared" si="22"/>
        <v>0</v>
      </c>
      <c r="AH34">
        <f t="shared" si="23"/>
        <v>0</v>
      </c>
      <c r="AI34">
        <f t="shared" si="24"/>
        <v>0</v>
      </c>
      <c r="AJ34">
        <f t="shared" si="25"/>
        <v>0</v>
      </c>
      <c r="AK34">
        <f t="shared" si="26"/>
        <v>0</v>
      </c>
      <c r="AL34">
        <f t="shared" si="27"/>
        <v>0</v>
      </c>
      <c r="AM34">
        <f t="shared" si="28"/>
        <v>0</v>
      </c>
      <c r="AN34">
        <f t="shared" si="29"/>
        <v>0</v>
      </c>
      <c r="AO34">
        <f t="shared" si="30"/>
        <v>0</v>
      </c>
      <c r="AP34">
        <f t="shared" si="31"/>
        <v>0</v>
      </c>
      <c r="AQ34">
        <f t="shared" si="32"/>
        <v>0</v>
      </c>
      <c r="AR34">
        <f t="shared" si="33"/>
        <v>0</v>
      </c>
      <c r="AS34">
        <f t="shared" si="34"/>
        <v>0</v>
      </c>
      <c r="AT34">
        <f t="shared" si="35"/>
        <v>0</v>
      </c>
      <c r="AU34">
        <f t="shared" si="36"/>
        <v>0</v>
      </c>
    </row>
    <row r="35" spans="1:47" ht="23.1" customHeight="1" x14ac:dyDescent="0.3">
      <c r="A35" s="6" t="s">
        <v>191</v>
      </c>
      <c r="B35" s="6" t="s">
        <v>193</v>
      </c>
      <c r="C35" s="8" t="s">
        <v>27</v>
      </c>
      <c r="D35" s="9">
        <v>1.8</v>
      </c>
      <c r="E35" s="9"/>
      <c r="F35" s="9">
        <f t="shared" si="2"/>
        <v>0</v>
      </c>
      <c r="G35" s="9"/>
      <c r="H35" s="9">
        <f t="shared" si="3"/>
        <v>0</v>
      </c>
      <c r="I35" s="9"/>
      <c r="J35" s="9">
        <f t="shared" si="4"/>
        <v>0</v>
      </c>
      <c r="K35" s="9">
        <f t="shared" si="5"/>
        <v>0</v>
      </c>
      <c r="L35" s="9">
        <f t="shared" si="6"/>
        <v>0</v>
      </c>
      <c r="M35" s="15"/>
      <c r="O35" t="str">
        <f>""</f>
        <v/>
      </c>
      <c r="P35" s="1" t="s">
        <v>129</v>
      </c>
      <c r="Q35">
        <v>1</v>
      </c>
      <c r="R35">
        <f t="shared" si="7"/>
        <v>0</v>
      </c>
      <c r="S35">
        <f t="shared" si="8"/>
        <v>0</v>
      </c>
      <c r="T35">
        <f t="shared" si="9"/>
        <v>0</v>
      </c>
      <c r="U35">
        <f t="shared" si="10"/>
        <v>0</v>
      </c>
      <c r="V35">
        <f t="shared" si="11"/>
        <v>0</v>
      </c>
      <c r="W35">
        <f t="shared" si="12"/>
        <v>0</v>
      </c>
      <c r="X35">
        <f t="shared" si="13"/>
        <v>0</v>
      </c>
      <c r="Y35">
        <f t="shared" si="14"/>
        <v>0</v>
      </c>
      <c r="Z35">
        <f t="shared" si="15"/>
        <v>0</v>
      </c>
      <c r="AA35">
        <f t="shared" si="16"/>
        <v>0</v>
      </c>
      <c r="AB35">
        <f t="shared" si="17"/>
        <v>0</v>
      </c>
      <c r="AC35">
        <f t="shared" si="18"/>
        <v>0</v>
      </c>
      <c r="AD35">
        <f t="shared" si="19"/>
        <v>0</v>
      </c>
      <c r="AE35">
        <f t="shared" si="20"/>
        <v>0</v>
      </c>
      <c r="AF35">
        <f t="shared" si="21"/>
        <v>0</v>
      </c>
      <c r="AG35">
        <f t="shared" si="22"/>
        <v>0</v>
      </c>
      <c r="AH35">
        <f t="shared" si="23"/>
        <v>0</v>
      </c>
      <c r="AI35">
        <f t="shared" si="24"/>
        <v>0</v>
      </c>
      <c r="AJ35">
        <f t="shared" si="25"/>
        <v>0</v>
      </c>
      <c r="AK35">
        <f t="shared" si="26"/>
        <v>0</v>
      </c>
      <c r="AL35">
        <f t="shared" si="27"/>
        <v>0</v>
      </c>
      <c r="AM35">
        <f t="shared" si="28"/>
        <v>0</v>
      </c>
      <c r="AN35">
        <f t="shared" si="29"/>
        <v>0</v>
      </c>
      <c r="AO35">
        <f t="shared" si="30"/>
        <v>0</v>
      </c>
      <c r="AP35">
        <f t="shared" si="31"/>
        <v>0</v>
      </c>
      <c r="AQ35">
        <f t="shared" si="32"/>
        <v>0</v>
      </c>
      <c r="AR35">
        <f t="shared" si="33"/>
        <v>0</v>
      </c>
      <c r="AS35">
        <f t="shared" si="34"/>
        <v>0</v>
      </c>
      <c r="AT35">
        <f t="shared" si="35"/>
        <v>0</v>
      </c>
      <c r="AU35">
        <f t="shared" si="36"/>
        <v>0</v>
      </c>
    </row>
    <row r="36" spans="1:47" ht="23.1" customHeight="1" x14ac:dyDescent="0.3">
      <c r="A36" s="6" t="s">
        <v>191</v>
      </c>
      <c r="B36" s="6" t="s">
        <v>194</v>
      </c>
      <c r="C36" s="8" t="s">
        <v>27</v>
      </c>
      <c r="D36" s="9">
        <v>6.5</v>
      </c>
      <c r="E36" s="9"/>
      <c r="F36" s="9">
        <f t="shared" si="2"/>
        <v>0</v>
      </c>
      <c r="G36" s="9"/>
      <c r="H36" s="9">
        <f t="shared" si="3"/>
        <v>0</v>
      </c>
      <c r="I36" s="9"/>
      <c r="J36" s="9">
        <f t="shared" si="4"/>
        <v>0</v>
      </c>
      <c r="K36" s="9">
        <f t="shared" si="5"/>
        <v>0</v>
      </c>
      <c r="L36" s="9">
        <f t="shared" si="6"/>
        <v>0</v>
      </c>
      <c r="M36" s="15"/>
      <c r="O36" t="str">
        <f>""</f>
        <v/>
      </c>
      <c r="P36" s="1" t="s">
        <v>129</v>
      </c>
      <c r="Q36">
        <v>1</v>
      </c>
      <c r="R36">
        <f t="shared" si="7"/>
        <v>0</v>
      </c>
      <c r="S36">
        <f t="shared" si="8"/>
        <v>0</v>
      </c>
      <c r="T36">
        <f t="shared" si="9"/>
        <v>0</v>
      </c>
      <c r="U36">
        <f t="shared" si="10"/>
        <v>0</v>
      </c>
      <c r="V36">
        <f t="shared" si="11"/>
        <v>0</v>
      </c>
      <c r="W36">
        <f t="shared" si="12"/>
        <v>0</v>
      </c>
      <c r="X36">
        <f t="shared" si="13"/>
        <v>0</v>
      </c>
      <c r="Y36">
        <f t="shared" si="14"/>
        <v>0</v>
      </c>
      <c r="Z36">
        <f t="shared" si="15"/>
        <v>0</v>
      </c>
      <c r="AA36">
        <f t="shared" si="16"/>
        <v>0</v>
      </c>
      <c r="AB36">
        <f t="shared" si="17"/>
        <v>0</v>
      </c>
      <c r="AC36">
        <f t="shared" si="18"/>
        <v>0</v>
      </c>
      <c r="AD36">
        <f t="shared" si="19"/>
        <v>0</v>
      </c>
      <c r="AE36">
        <f t="shared" si="20"/>
        <v>0</v>
      </c>
      <c r="AF36">
        <f t="shared" si="21"/>
        <v>0</v>
      </c>
      <c r="AG36">
        <f t="shared" si="22"/>
        <v>0</v>
      </c>
      <c r="AH36">
        <f t="shared" si="23"/>
        <v>0</v>
      </c>
      <c r="AI36">
        <f t="shared" si="24"/>
        <v>0</v>
      </c>
      <c r="AJ36">
        <f t="shared" si="25"/>
        <v>0</v>
      </c>
      <c r="AK36">
        <f t="shared" si="26"/>
        <v>0</v>
      </c>
      <c r="AL36">
        <f t="shared" si="27"/>
        <v>0</v>
      </c>
      <c r="AM36">
        <f t="shared" si="28"/>
        <v>0</v>
      </c>
      <c r="AN36">
        <f t="shared" si="29"/>
        <v>0</v>
      </c>
      <c r="AO36">
        <f t="shared" si="30"/>
        <v>0</v>
      </c>
      <c r="AP36">
        <f t="shared" si="31"/>
        <v>0</v>
      </c>
      <c r="AQ36">
        <f t="shared" si="32"/>
        <v>0</v>
      </c>
      <c r="AR36">
        <f t="shared" si="33"/>
        <v>0</v>
      </c>
      <c r="AS36">
        <f t="shared" si="34"/>
        <v>0</v>
      </c>
      <c r="AT36">
        <f t="shared" si="35"/>
        <v>0</v>
      </c>
      <c r="AU36">
        <f t="shared" si="36"/>
        <v>0</v>
      </c>
    </row>
    <row r="37" spans="1:47" ht="23.1" customHeight="1" x14ac:dyDescent="0.3">
      <c r="A37" s="6" t="s">
        <v>191</v>
      </c>
      <c r="B37" s="6" t="s">
        <v>195</v>
      </c>
      <c r="C37" s="8" t="s">
        <v>27</v>
      </c>
      <c r="D37" s="9">
        <v>13.7</v>
      </c>
      <c r="E37" s="9"/>
      <c r="F37" s="9">
        <f t="shared" si="2"/>
        <v>0</v>
      </c>
      <c r="G37" s="9"/>
      <c r="H37" s="9">
        <f t="shared" si="3"/>
        <v>0</v>
      </c>
      <c r="I37" s="9"/>
      <c r="J37" s="9">
        <f t="shared" si="4"/>
        <v>0</v>
      </c>
      <c r="K37" s="9">
        <f t="shared" si="5"/>
        <v>0</v>
      </c>
      <c r="L37" s="9">
        <f t="shared" si="6"/>
        <v>0</v>
      </c>
      <c r="M37" s="15"/>
      <c r="O37" t="str">
        <f>""</f>
        <v/>
      </c>
      <c r="P37" s="1" t="s">
        <v>129</v>
      </c>
      <c r="Q37">
        <v>1</v>
      </c>
      <c r="R37">
        <f t="shared" si="7"/>
        <v>0</v>
      </c>
      <c r="S37">
        <f t="shared" si="8"/>
        <v>0</v>
      </c>
      <c r="T37">
        <f t="shared" si="9"/>
        <v>0</v>
      </c>
      <c r="U37">
        <f t="shared" si="10"/>
        <v>0</v>
      </c>
      <c r="V37">
        <f t="shared" si="11"/>
        <v>0</v>
      </c>
      <c r="W37">
        <f t="shared" si="12"/>
        <v>0</v>
      </c>
      <c r="X37">
        <f t="shared" si="13"/>
        <v>0</v>
      </c>
      <c r="Y37">
        <f t="shared" si="14"/>
        <v>0</v>
      </c>
      <c r="Z37">
        <f t="shared" si="15"/>
        <v>0</v>
      </c>
      <c r="AA37">
        <f t="shared" si="16"/>
        <v>0</v>
      </c>
      <c r="AB37">
        <f t="shared" si="17"/>
        <v>0</v>
      </c>
      <c r="AC37">
        <f t="shared" si="18"/>
        <v>0</v>
      </c>
      <c r="AD37">
        <f t="shared" si="19"/>
        <v>0</v>
      </c>
      <c r="AE37">
        <f t="shared" si="20"/>
        <v>0</v>
      </c>
      <c r="AF37">
        <f t="shared" si="21"/>
        <v>0</v>
      </c>
      <c r="AG37">
        <f t="shared" si="22"/>
        <v>0</v>
      </c>
      <c r="AH37">
        <f t="shared" si="23"/>
        <v>0</v>
      </c>
      <c r="AI37">
        <f t="shared" si="24"/>
        <v>0</v>
      </c>
      <c r="AJ37">
        <f t="shared" si="25"/>
        <v>0</v>
      </c>
      <c r="AK37">
        <f t="shared" si="26"/>
        <v>0</v>
      </c>
      <c r="AL37">
        <f t="shared" si="27"/>
        <v>0</v>
      </c>
      <c r="AM37">
        <f t="shared" si="28"/>
        <v>0</v>
      </c>
      <c r="AN37">
        <f t="shared" si="29"/>
        <v>0</v>
      </c>
      <c r="AO37">
        <f t="shared" si="30"/>
        <v>0</v>
      </c>
      <c r="AP37">
        <f t="shared" si="31"/>
        <v>0</v>
      </c>
      <c r="AQ37">
        <f t="shared" si="32"/>
        <v>0</v>
      </c>
      <c r="AR37">
        <f t="shared" si="33"/>
        <v>0</v>
      </c>
      <c r="AS37">
        <f t="shared" si="34"/>
        <v>0</v>
      </c>
      <c r="AT37">
        <f t="shared" si="35"/>
        <v>0</v>
      </c>
      <c r="AU37">
        <f t="shared" si="36"/>
        <v>0</v>
      </c>
    </row>
    <row r="38" spans="1:47" ht="23.1" customHeight="1" x14ac:dyDescent="0.3">
      <c r="A38" s="6" t="s">
        <v>196</v>
      </c>
      <c r="B38" s="7"/>
      <c r="C38" s="8" t="s">
        <v>27</v>
      </c>
      <c r="D38" s="9">
        <v>563.4</v>
      </c>
      <c r="E38" s="9"/>
      <c r="F38" s="9">
        <f t="shared" si="2"/>
        <v>0</v>
      </c>
      <c r="G38" s="9"/>
      <c r="H38" s="9">
        <f t="shared" si="3"/>
        <v>0</v>
      </c>
      <c r="I38" s="9"/>
      <c r="J38" s="9">
        <f t="shared" si="4"/>
        <v>0</v>
      </c>
      <c r="K38" s="9">
        <f t="shared" si="5"/>
        <v>0</v>
      </c>
      <c r="L38" s="9">
        <f t="shared" si="6"/>
        <v>0</v>
      </c>
      <c r="M38" s="15"/>
      <c r="O38" t="str">
        <f>""</f>
        <v/>
      </c>
      <c r="P38" s="1" t="s">
        <v>129</v>
      </c>
      <c r="Q38">
        <v>1</v>
      </c>
      <c r="R38">
        <f t="shared" si="7"/>
        <v>0</v>
      </c>
      <c r="S38">
        <f t="shared" si="8"/>
        <v>0</v>
      </c>
      <c r="T38">
        <f t="shared" si="9"/>
        <v>0</v>
      </c>
      <c r="U38">
        <f t="shared" si="10"/>
        <v>0</v>
      </c>
      <c r="V38">
        <f t="shared" si="11"/>
        <v>0</v>
      </c>
      <c r="W38">
        <f t="shared" si="12"/>
        <v>0</v>
      </c>
      <c r="X38">
        <f t="shared" si="13"/>
        <v>0</v>
      </c>
      <c r="Y38">
        <f t="shared" si="14"/>
        <v>0</v>
      </c>
      <c r="Z38">
        <f t="shared" si="15"/>
        <v>0</v>
      </c>
      <c r="AA38">
        <f t="shared" si="16"/>
        <v>0</v>
      </c>
      <c r="AB38">
        <f t="shared" si="17"/>
        <v>0</v>
      </c>
      <c r="AC38">
        <f t="shared" si="18"/>
        <v>0</v>
      </c>
      <c r="AD38">
        <f t="shared" si="19"/>
        <v>0</v>
      </c>
      <c r="AE38">
        <f t="shared" si="20"/>
        <v>0</v>
      </c>
      <c r="AF38">
        <f t="shared" si="21"/>
        <v>0</v>
      </c>
      <c r="AG38">
        <f t="shared" si="22"/>
        <v>0</v>
      </c>
      <c r="AH38">
        <f t="shared" si="23"/>
        <v>0</v>
      </c>
      <c r="AI38">
        <f t="shared" si="24"/>
        <v>0</v>
      </c>
      <c r="AJ38">
        <f t="shared" si="25"/>
        <v>0</v>
      </c>
      <c r="AK38">
        <f t="shared" si="26"/>
        <v>0</v>
      </c>
      <c r="AL38">
        <f t="shared" si="27"/>
        <v>0</v>
      </c>
      <c r="AM38">
        <f t="shared" si="28"/>
        <v>0</v>
      </c>
      <c r="AN38">
        <f t="shared" si="29"/>
        <v>0</v>
      </c>
      <c r="AO38">
        <f t="shared" si="30"/>
        <v>0</v>
      </c>
      <c r="AP38">
        <f t="shared" si="31"/>
        <v>0</v>
      </c>
      <c r="AQ38">
        <f t="shared" si="32"/>
        <v>0</v>
      </c>
      <c r="AR38">
        <f t="shared" si="33"/>
        <v>0</v>
      </c>
      <c r="AS38">
        <f t="shared" si="34"/>
        <v>0</v>
      </c>
      <c r="AT38">
        <f t="shared" si="35"/>
        <v>0</v>
      </c>
      <c r="AU38">
        <f t="shared" si="36"/>
        <v>0</v>
      </c>
    </row>
    <row r="39" spans="1:47" ht="23.1" customHeight="1" x14ac:dyDescent="0.3">
      <c r="A39" s="6" t="s">
        <v>197</v>
      </c>
      <c r="B39" s="7"/>
      <c r="C39" s="8" t="s">
        <v>27</v>
      </c>
      <c r="D39" s="9">
        <v>48.2</v>
      </c>
      <c r="E39" s="9"/>
      <c r="F39" s="9">
        <f t="shared" si="2"/>
        <v>0</v>
      </c>
      <c r="G39" s="9"/>
      <c r="H39" s="9">
        <f t="shared" si="3"/>
        <v>0</v>
      </c>
      <c r="I39" s="9"/>
      <c r="J39" s="9">
        <f t="shared" si="4"/>
        <v>0</v>
      </c>
      <c r="K39" s="9">
        <f t="shared" si="5"/>
        <v>0</v>
      </c>
      <c r="L39" s="9">
        <f t="shared" si="6"/>
        <v>0</v>
      </c>
      <c r="M39" s="15"/>
      <c r="O39" t="str">
        <f>""</f>
        <v/>
      </c>
      <c r="P39" s="1" t="s">
        <v>129</v>
      </c>
      <c r="Q39">
        <v>1</v>
      </c>
      <c r="R39">
        <f t="shared" si="7"/>
        <v>0</v>
      </c>
      <c r="S39">
        <f t="shared" si="8"/>
        <v>0</v>
      </c>
      <c r="T39">
        <f t="shared" si="9"/>
        <v>0</v>
      </c>
      <c r="U39">
        <f t="shared" si="10"/>
        <v>0</v>
      </c>
      <c r="V39">
        <f t="shared" si="11"/>
        <v>0</v>
      </c>
      <c r="W39">
        <f t="shared" si="12"/>
        <v>0</v>
      </c>
      <c r="X39">
        <f t="shared" si="13"/>
        <v>0</v>
      </c>
      <c r="Y39">
        <f t="shared" si="14"/>
        <v>0</v>
      </c>
      <c r="Z39">
        <f t="shared" si="15"/>
        <v>0</v>
      </c>
      <c r="AA39">
        <f t="shared" si="16"/>
        <v>0</v>
      </c>
      <c r="AB39">
        <f t="shared" si="17"/>
        <v>0</v>
      </c>
      <c r="AC39">
        <f t="shared" si="18"/>
        <v>0</v>
      </c>
      <c r="AD39">
        <f t="shared" si="19"/>
        <v>0</v>
      </c>
      <c r="AE39">
        <f t="shared" si="20"/>
        <v>0</v>
      </c>
      <c r="AF39">
        <f t="shared" si="21"/>
        <v>0</v>
      </c>
      <c r="AG39">
        <f t="shared" si="22"/>
        <v>0</v>
      </c>
      <c r="AH39">
        <f t="shared" si="23"/>
        <v>0</v>
      </c>
      <c r="AI39">
        <f t="shared" si="24"/>
        <v>0</v>
      </c>
      <c r="AJ39">
        <f t="shared" si="25"/>
        <v>0</v>
      </c>
      <c r="AK39">
        <f t="shared" si="26"/>
        <v>0</v>
      </c>
      <c r="AL39">
        <f t="shared" si="27"/>
        <v>0</v>
      </c>
      <c r="AM39">
        <f t="shared" si="28"/>
        <v>0</v>
      </c>
      <c r="AN39">
        <f t="shared" si="29"/>
        <v>0</v>
      </c>
      <c r="AO39">
        <f t="shared" si="30"/>
        <v>0</v>
      </c>
      <c r="AP39">
        <f t="shared" si="31"/>
        <v>0</v>
      </c>
      <c r="AQ39">
        <f t="shared" si="32"/>
        <v>0</v>
      </c>
      <c r="AR39">
        <f t="shared" si="33"/>
        <v>0</v>
      </c>
      <c r="AS39">
        <f t="shared" si="34"/>
        <v>0</v>
      </c>
      <c r="AT39">
        <f t="shared" si="35"/>
        <v>0</v>
      </c>
      <c r="AU39">
        <f t="shared" si="36"/>
        <v>0</v>
      </c>
    </row>
    <row r="40" spans="1:47" ht="23.1" customHeight="1" x14ac:dyDescent="0.3">
      <c r="A40" s="6" t="s">
        <v>198</v>
      </c>
      <c r="B40" s="7"/>
      <c r="C40" s="8" t="s">
        <v>38</v>
      </c>
      <c r="D40" s="9">
        <v>19</v>
      </c>
      <c r="E40" s="9"/>
      <c r="F40" s="9">
        <f t="shared" si="2"/>
        <v>0</v>
      </c>
      <c r="G40" s="9"/>
      <c r="H40" s="9">
        <f t="shared" si="3"/>
        <v>0</v>
      </c>
      <c r="I40" s="9"/>
      <c r="J40" s="9">
        <f t="shared" si="4"/>
        <v>0</v>
      </c>
      <c r="K40" s="9">
        <f t="shared" si="5"/>
        <v>0</v>
      </c>
      <c r="L40" s="9">
        <f t="shared" si="6"/>
        <v>0</v>
      </c>
      <c r="M40" s="15"/>
      <c r="O40" t="str">
        <f>""</f>
        <v/>
      </c>
      <c r="P40" s="1" t="s">
        <v>129</v>
      </c>
      <c r="Q40">
        <v>1</v>
      </c>
      <c r="R40">
        <f t="shared" si="7"/>
        <v>0</v>
      </c>
      <c r="S40">
        <f t="shared" si="8"/>
        <v>0</v>
      </c>
      <c r="T40">
        <f t="shared" si="9"/>
        <v>0</v>
      </c>
      <c r="U40">
        <f t="shared" si="10"/>
        <v>0</v>
      </c>
      <c r="V40">
        <f t="shared" si="11"/>
        <v>0</v>
      </c>
      <c r="W40">
        <f t="shared" si="12"/>
        <v>0</v>
      </c>
      <c r="X40">
        <f t="shared" si="13"/>
        <v>0</v>
      </c>
      <c r="Y40">
        <f t="shared" si="14"/>
        <v>0</v>
      </c>
      <c r="Z40">
        <f t="shared" si="15"/>
        <v>0</v>
      </c>
      <c r="AA40">
        <f t="shared" si="16"/>
        <v>0</v>
      </c>
      <c r="AB40">
        <f t="shared" si="17"/>
        <v>0</v>
      </c>
      <c r="AC40">
        <f t="shared" si="18"/>
        <v>0</v>
      </c>
      <c r="AD40">
        <f t="shared" si="19"/>
        <v>0</v>
      </c>
      <c r="AE40">
        <f t="shared" si="20"/>
        <v>0</v>
      </c>
      <c r="AF40">
        <f t="shared" si="21"/>
        <v>0</v>
      </c>
      <c r="AG40">
        <f t="shared" si="22"/>
        <v>0</v>
      </c>
      <c r="AH40">
        <f t="shared" si="23"/>
        <v>0</v>
      </c>
      <c r="AI40">
        <f t="shared" si="24"/>
        <v>0</v>
      </c>
      <c r="AJ40">
        <f t="shared" si="25"/>
        <v>0</v>
      </c>
      <c r="AK40">
        <f t="shared" si="26"/>
        <v>0</v>
      </c>
      <c r="AL40">
        <f t="shared" si="27"/>
        <v>0</v>
      </c>
      <c r="AM40">
        <f t="shared" si="28"/>
        <v>0</v>
      </c>
      <c r="AN40">
        <f t="shared" si="29"/>
        <v>0</v>
      </c>
      <c r="AO40">
        <f t="shared" si="30"/>
        <v>0</v>
      </c>
      <c r="AP40">
        <f t="shared" si="31"/>
        <v>0</v>
      </c>
      <c r="AQ40">
        <f t="shared" si="32"/>
        <v>0</v>
      </c>
      <c r="AR40">
        <f t="shared" si="33"/>
        <v>0</v>
      </c>
      <c r="AS40">
        <f t="shared" si="34"/>
        <v>0</v>
      </c>
      <c r="AT40">
        <f t="shared" si="35"/>
        <v>0</v>
      </c>
      <c r="AU40">
        <f t="shared" si="36"/>
        <v>0</v>
      </c>
    </row>
    <row r="41" spans="1:47" ht="23.1" customHeight="1" x14ac:dyDescent="0.3">
      <c r="A41" s="6" t="s">
        <v>199</v>
      </c>
      <c r="B41" s="6" t="s">
        <v>200</v>
      </c>
      <c r="C41" s="8" t="s">
        <v>27</v>
      </c>
      <c r="D41" s="9">
        <v>2.8</v>
      </c>
      <c r="E41" s="9"/>
      <c r="F41" s="9">
        <f t="shared" si="2"/>
        <v>0</v>
      </c>
      <c r="G41" s="9"/>
      <c r="H41" s="9">
        <f t="shared" si="3"/>
        <v>0</v>
      </c>
      <c r="I41" s="9"/>
      <c r="J41" s="9">
        <f t="shared" si="4"/>
        <v>0</v>
      </c>
      <c r="K41" s="9">
        <f t="shared" si="5"/>
        <v>0</v>
      </c>
      <c r="L41" s="9">
        <f t="shared" si="6"/>
        <v>0</v>
      </c>
      <c r="M41" s="15"/>
      <c r="O41" t="str">
        <f>""</f>
        <v/>
      </c>
      <c r="P41" s="1" t="s">
        <v>129</v>
      </c>
      <c r="Q41">
        <v>1</v>
      </c>
      <c r="R41">
        <f t="shared" si="7"/>
        <v>0</v>
      </c>
      <c r="S41">
        <f t="shared" si="8"/>
        <v>0</v>
      </c>
      <c r="T41">
        <f t="shared" si="9"/>
        <v>0</v>
      </c>
      <c r="U41">
        <f t="shared" si="10"/>
        <v>0</v>
      </c>
      <c r="V41">
        <f t="shared" si="11"/>
        <v>0</v>
      </c>
      <c r="W41">
        <f t="shared" si="12"/>
        <v>0</v>
      </c>
      <c r="X41">
        <f t="shared" si="13"/>
        <v>0</v>
      </c>
      <c r="Y41">
        <f t="shared" si="14"/>
        <v>0</v>
      </c>
      <c r="Z41">
        <f t="shared" si="15"/>
        <v>0</v>
      </c>
      <c r="AA41">
        <f t="shared" si="16"/>
        <v>0</v>
      </c>
      <c r="AB41">
        <f t="shared" si="17"/>
        <v>0</v>
      </c>
      <c r="AC41">
        <f t="shared" si="18"/>
        <v>0</v>
      </c>
      <c r="AD41">
        <f t="shared" si="19"/>
        <v>0</v>
      </c>
      <c r="AE41">
        <f t="shared" si="20"/>
        <v>0</v>
      </c>
      <c r="AF41">
        <f t="shared" si="21"/>
        <v>0</v>
      </c>
      <c r="AG41">
        <f t="shared" si="22"/>
        <v>0</v>
      </c>
      <c r="AH41">
        <f t="shared" si="23"/>
        <v>0</v>
      </c>
      <c r="AI41">
        <f t="shared" si="24"/>
        <v>0</v>
      </c>
      <c r="AJ41">
        <f t="shared" si="25"/>
        <v>0</v>
      </c>
      <c r="AK41">
        <f t="shared" si="26"/>
        <v>0</v>
      </c>
      <c r="AL41">
        <f t="shared" si="27"/>
        <v>0</v>
      </c>
      <c r="AM41">
        <f t="shared" si="28"/>
        <v>0</v>
      </c>
      <c r="AN41">
        <f t="shared" si="29"/>
        <v>0</v>
      </c>
      <c r="AO41">
        <f t="shared" si="30"/>
        <v>0</v>
      </c>
      <c r="AP41">
        <f t="shared" si="31"/>
        <v>0</v>
      </c>
      <c r="AQ41">
        <f t="shared" si="32"/>
        <v>0</v>
      </c>
      <c r="AR41">
        <f t="shared" si="33"/>
        <v>0</v>
      </c>
      <c r="AS41">
        <f t="shared" si="34"/>
        <v>0</v>
      </c>
      <c r="AT41">
        <f t="shared" si="35"/>
        <v>0</v>
      </c>
      <c r="AU41">
        <f t="shared" si="36"/>
        <v>0</v>
      </c>
    </row>
    <row r="42" spans="1:47" ht="23.1" customHeight="1" x14ac:dyDescent="0.3">
      <c r="A42" s="6" t="s">
        <v>201</v>
      </c>
      <c r="B42" s="6" t="s">
        <v>202</v>
      </c>
      <c r="C42" s="8" t="s">
        <v>44</v>
      </c>
      <c r="D42" s="9">
        <v>3</v>
      </c>
      <c r="E42" s="9"/>
      <c r="F42" s="9">
        <f t="shared" si="2"/>
        <v>0</v>
      </c>
      <c r="G42" s="9"/>
      <c r="H42" s="9">
        <f t="shared" si="3"/>
        <v>0</v>
      </c>
      <c r="I42" s="9"/>
      <c r="J42" s="9">
        <f t="shared" si="4"/>
        <v>0</v>
      </c>
      <c r="K42" s="9">
        <f t="shared" si="5"/>
        <v>0</v>
      </c>
      <c r="L42" s="9">
        <f t="shared" si="6"/>
        <v>0</v>
      </c>
      <c r="M42" s="15"/>
      <c r="O42" t="str">
        <f>""</f>
        <v/>
      </c>
      <c r="P42" s="1" t="s">
        <v>129</v>
      </c>
      <c r="Q42">
        <v>1</v>
      </c>
      <c r="R42">
        <f t="shared" si="7"/>
        <v>0</v>
      </c>
      <c r="S42">
        <f t="shared" si="8"/>
        <v>0</v>
      </c>
      <c r="T42">
        <f t="shared" si="9"/>
        <v>0</v>
      </c>
      <c r="U42">
        <f t="shared" si="10"/>
        <v>0</v>
      </c>
      <c r="V42">
        <f t="shared" si="11"/>
        <v>0</v>
      </c>
      <c r="W42">
        <f t="shared" si="12"/>
        <v>0</v>
      </c>
      <c r="X42">
        <f t="shared" si="13"/>
        <v>0</v>
      </c>
      <c r="Y42">
        <f t="shared" si="14"/>
        <v>0</v>
      </c>
      <c r="Z42">
        <f t="shared" si="15"/>
        <v>0</v>
      </c>
      <c r="AA42">
        <f t="shared" si="16"/>
        <v>0</v>
      </c>
      <c r="AB42">
        <f t="shared" si="17"/>
        <v>0</v>
      </c>
      <c r="AC42">
        <f t="shared" si="18"/>
        <v>0</v>
      </c>
      <c r="AD42">
        <f t="shared" si="19"/>
        <v>0</v>
      </c>
      <c r="AE42">
        <f t="shared" si="20"/>
        <v>0</v>
      </c>
      <c r="AF42">
        <f t="shared" si="21"/>
        <v>0</v>
      </c>
      <c r="AG42">
        <f t="shared" si="22"/>
        <v>0</v>
      </c>
      <c r="AH42">
        <f t="shared" si="23"/>
        <v>0</v>
      </c>
      <c r="AI42">
        <f t="shared" si="24"/>
        <v>0</v>
      </c>
      <c r="AJ42">
        <f t="shared" si="25"/>
        <v>0</v>
      </c>
      <c r="AK42">
        <f t="shared" si="26"/>
        <v>0</v>
      </c>
      <c r="AL42">
        <f t="shared" si="27"/>
        <v>0</v>
      </c>
      <c r="AM42">
        <f t="shared" si="28"/>
        <v>0</v>
      </c>
      <c r="AN42">
        <f t="shared" si="29"/>
        <v>0</v>
      </c>
      <c r="AO42">
        <f t="shared" si="30"/>
        <v>0</v>
      </c>
      <c r="AP42">
        <f t="shared" si="31"/>
        <v>0</v>
      </c>
      <c r="AQ42">
        <f t="shared" si="32"/>
        <v>0</v>
      </c>
      <c r="AR42">
        <f t="shared" si="33"/>
        <v>0</v>
      </c>
      <c r="AS42">
        <f t="shared" si="34"/>
        <v>0</v>
      </c>
      <c r="AT42">
        <f t="shared" si="35"/>
        <v>0</v>
      </c>
      <c r="AU42">
        <f t="shared" si="36"/>
        <v>0</v>
      </c>
    </row>
    <row r="43" spans="1:47" ht="23.1" customHeight="1" x14ac:dyDescent="0.3">
      <c r="A43" s="6" t="s">
        <v>203</v>
      </c>
      <c r="B43" s="6" t="s">
        <v>204</v>
      </c>
      <c r="C43" s="8" t="s">
        <v>44</v>
      </c>
      <c r="D43" s="9">
        <v>478.8</v>
      </c>
      <c r="E43" s="9"/>
      <c r="F43" s="9">
        <f t="shared" si="2"/>
        <v>0</v>
      </c>
      <c r="G43" s="9"/>
      <c r="H43" s="9">
        <f t="shared" si="3"/>
        <v>0</v>
      </c>
      <c r="I43" s="9"/>
      <c r="J43" s="9">
        <f t="shared" si="4"/>
        <v>0</v>
      </c>
      <c r="K43" s="9">
        <f t="shared" si="5"/>
        <v>0</v>
      </c>
      <c r="L43" s="9">
        <f t="shared" si="6"/>
        <v>0</v>
      </c>
      <c r="M43" s="15"/>
      <c r="O43" t="str">
        <f>""</f>
        <v/>
      </c>
      <c r="P43" s="1" t="s">
        <v>129</v>
      </c>
      <c r="Q43">
        <v>1</v>
      </c>
      <c r="R43">
        <f t="shared" si="7"/>
        <v>0</v>
      </c>
      <c r="S43">
        <f t="shared" si="8"/>
        <v>0</v>
      </c>
      <c r="T43">
        <f t="shared" si="9"/>
        <v>0</v>
      </c>
      <c r="U43">
        <f t="shared" si="10"/>
        <v>0</v>
      </c>
      <c r="V43">
        <f t="shared" si="11"/>
        <v>0</v>
      </c>
      <c r="W43">
        <f t="shared" si="12"/>
        <v>0</v>
      </c>
      <c r="X43">
        <f t="shared" si="13"/>
        <v>0</v>
      </c>
      <c r="Y43">
        <f t="shared" si="14"/>
        <v>0</v>
      </c>
      <c r="Z43">
        <f t="shared" si="15"/>
        <v>0</v>
      </c>
      <c r="AA43">
        <f t="shared" si="16"/>
        <v>0</v>
      </c>
      <c r="AB43">
        <f t="shared" si="17"/>
        <v>0</v>
      </c>
      <c r="AC43">
        <f t="shared" si="18"/>
        <v>0</v>
      </c>
      <c r="AD43">
        <f t="shared" si="19"/>
        <v>0</v>
      </c>
      <c r="AE43">
        <f t="shared" si="20"/>
        <v>0</v>
      </c>
      <c r="AF43">
        <f t="shared" si="21"/>
        <v>0</v>
      </c>
      <c r="AG43">
        <f t="shared" si="22"/>
        <v>0</v>
      </c>
      <c r="AH43">
        <f t="shared" si="23"/>
        <v>0</v>
      </c>
      <c r="AI43">
        <f t="shared" si="24"/>
        <v>0</v>
      </c>
      <c r="AJ43">
        <f t="shared" si="25"/>
        <v>0</v>
      </c>
      <c r="AK43">
        <f t="shared" si="26"/>
        <v>0</v>
      </c>
      <c r="AL43">
        <f t="shared" si="27"/>
        <v>0</v>
      </c>
      <c r="AM43">
        <f t="shared" si="28"/>
        <v>0</v>
      </c>
      <c r="AN43">
        <f t="shared" si="29"/>
        <v>0</v>
      </c>
      <c r="AO43">
        <f t="shared" si="30"/>
        <v>0</v>
      </c>
      <c r="AP43">
        <f t="shared" si="31"/>
        <v>0</v>
      </c>
      <c r="AQ43">
        <f t="shared" si="32"/>
        <v>0</v>
      </c>
      <c r="AR43">
        <f t="shared" si="33"/>
        <v>0</v>
      </c>
      <c r="AS43">
        <f t="shared" si="34"/>
        <v>0</v>
      </c>
      <c r="AT43">
        <f t="shared" si="35"/>
        <v>0</v>
      </c>
      <c r="AU43">
        <f t="shared" si="36"/>
        <v>0</v>
      </c>
    </row>
    <row r="44" spans="1:47" ht="23.1" customHeight="1" x14ac:dyDescent="0.3">
      <c r="A44" s="6" t="s">
        <v>205</v>
      </c>
      <c r="B44" s="6" t="s">
        <v>206</v>
      </c>
      <c r="C44" s="8" t="s">
        <v>44</v>
      </c>
      <c r="D44" s="9">
        <v>94</v>
      </c>
      <c r="E44" s="9"/>
      <c r="F44" s="9">
        <f t="shared" si="2"/>
        <v>0</v>
      </c>
      <c r="G44" s="9"/>
      <c r="H44" s="9">
        <f t="shared" si="3"/>
        <v>0</v>
      </c>
      <c r="I44" s="9"/>
      <c r="J44" s="9">
        <f t="shared" si="4"/>
        <v>0</v>
      </c>
      <c r="K44" s="9">
        <f t="shared" si="5"/>
        <v>0</v>
      </c>
      <c r="L44" s="9">
        <f t="shared" si="6"/>
        <v>0</v>
      </c>
      <c r="M44" s="15"/>
      <c r="O44" t="str">
        <f>""</f>
        <v/>
      </c>
      <c r="P44" s="1" t="s">
        <v>129</v>
      </c>
      <c r="Q44">
        <v>1</v>
      </c>
      <c r="R44">
        <f t="shared" si="7"/>
        <v>0</v>
      </c>
      <c r="S44">
        <f t="shared" si="8"/>
        <v>0</v>
      </c>
      <c r="T44">
        <f t="shared" si="9"/>
        <v>0</v>
      </c>
      <c r="U44">
        <f t="shared" si="10"/>
        <v>0</v>
      </c>
      <c r="V44">
        <f t="shared" si="11"/>
        <v>0</v>
      </c>
      <c r="W44">
        <f t="shared" si="12"/>
        <v>0</v>
      </c>
      <c r="X44">
        <f t="shared" si="13"/>
        <v>0</v>
      </c>
      <c r="Y44">
        <f t="shared" si="14"/>
        <v>0</v>
      </c>
      <c r="Z44">
        <f t="shared" si="15"/>
        <v>0</v>
      </c>
      <c r="AA44">
        <f t="shared" si="16"/>
        <v>0</v>
      </c>
      <c r="AB44">
        <f t="shared" si="17"/>
        <v>0</v>
      </c>
      <c r="AC44">
        <f t="shared" si="18"/>
        <v>0</v>
      </c>
      <c r="AD44">
        <f t="shared" si="19"/>
        <v>0</v>
      </c>
      <c r="AE44">
        <f t="shared" si="20"/>
        <v>0</v>
      </c>
      <c r="AF44">
        <f t="shared" si="21"/>
        <v>0</v>
      </c>
      <c r="AG44">
        <f t="shared" si="22"/>
        <v>0</v>
      </c>
      <c r="AH44">
        <f t="shared" si="23"/>
        <v>0</v>
      </c>
      <c r="AI44">
        <f t="shared" si="24"/>
        <v>0</v>
      </c>
      <c r="AJ44">
        <f t="shared" si="25"/>
        <v>0</v>
      </c>
      <c r="AK44">
        <f t="shared" si="26"/>
        <v>0</v>
      </c>
      <c r="AL44">
        <f t="shared" si="27"/>
        <v>0</v>
      </c>
      <c r="AM44">
        <f t="shared" si="28"/>
        <v>0</v>
      </c>
      <c r="AN44">
        <f t="shared" si="29"/>
        <v>0</v>
      </c>
      <c r="AO44">
        <f t="shared" si="30"/>
        <v>0</v>
      </c>
      <c r="AP44">
        <f t="shared" si="31"/>
        <v>0</v>
      </c>
      <c r="AQ44">
        <f t="shared" si="32"/>
        <v>0</v>
      </c>
      <c r="AR44">
        <f t="shared" si="33"/>
        <v>0</v>
      </c>
      <c r="AS44">
        <f t="shared" si="34"/>
        <v>0</v>
      </c>
      <c r="AT44">
        <f t="shared" si="35"/>
        <v>0</v>
      </c>
      <c r="AU44">
        <f t="shared" si="36"/>
        <v>0</v>
      </c>
    </row>
    <row r="45" spans="1:47" ht="23.1" customHeight="1" x14ac:dyDescent="0.3">
      <c r="A45" s="6" t="s">
        <v>207</v>
      </c>
      <c r="B45" s="6" t="s">
        <v>208</v>
      </c>
      <c r="C45" s="8" t="s">
        <v>47</v>
      </c>
      <c r="D45" s="9">
        <v>5.2</v>
      </c>
      <c r="E45" s="9"/>
      <c r="F45" s="9">
        <f t="shared" si="2"/>
        <v>0</v>
      </c>
      <c r="G45" s="9"/>
      <c r="H45" s="9">
        <f t="shared" si="3"/>
        <v>0</v>
      </c>
      <c r="I45" s="9"/>
      <c r="J45" s="9">
        <f t="shared" si="4"/>
        <v>0</v>
      </c>
      <c r="K45" s="9">
        <f t="shared" si="5"/>
        <v>0</v>
      </c>
      <c r="L45" s="9">
        <f t="shared" si="6"/>
        <v>0</v>
      </c>
      <c r="M45" s="15"/>
      <c r="O45" t="str">
        <f>""</f>
        <v/>
      </c>
      <c r="P45" s="1" t="s">
        <v>129</v>
      </c>
      <c r="Q45">
        <v>1</v>
      </c>
      <c r="R45">
        <f t="shared" si="7"/>
        <v>0</v>
      </c>
      <c r="S45">
        <f t="shared" si="8"/>
        <v>0</v>
      </c>
      <c r="T45">
        <f t="shared" si="9"/>
        <v>0</v>
      </c>
      <c r="U45">
        <f t="shared" si="10"/>
        <v>0</v>
      </c>
      <c r="V45">
        <f t="shared" si="11"/>
        <v>0</v>
      </c>
      <c r="W45">
        <f t="shared" si="12"/>
        <v>0</v>
      </c>
      <c r="X45">
        <f t="shared" si="13"/>
        <v>0</v>
      </c>
      <c r="Y45">
        <f t="shared" si="14"/>
        <v>0</v>
      </c>
      <c r="Z45">
        <f t="shared" si="15"/>
        <v>0</v>
      </c>
      <c r="AA45">
        <f t="shared" si="16"/>
        <v>0</v>
      </c>
      <c r="AB45">
        <f t="shared" si="17"/>
        <v>0</v>
      </c>
      <c r="AC45">
        <f t="shared" si="18"/>
        <v>0</v>
      </c>
      <c r="AD45">
        <f t="shared" si="19"/>
        <v>0</v>
      </c>
      <c r="AE45">
        <f t="shared" si="20"/>
        <v>0</v>
      </c>
      <c r="AF45">
        <f t="shared" si="21"/>
        <v>0</v>
      </c>
      <c r="AG45">
        <f t="shared" si="22"/>
        <v>0</v>
      </c>
      <c r="AH45">
        <f t="shared" si="23"/>
        <v>0</v>
      </c>
      <c r="AI45">
        <f t="shared" si="24"/>
        <v>0</v>
      </c>
      <c r="AJ45">
        <f t="shared" si="25"/>
        <v>0</v>
      </c>
      <c r="AK45">
        <f t="shared" si="26"/>
        <v>0</v>
      </c>
      <c r="AL45">
        <f t="shared" si="27"/>
        <v>0</v>
      </c>
      <c r="AM45">
        <f t="shared" si="28"/>
        <v>0</v>
      </c>
      <c r="AN45">
        <f t="shared" si="29"/>
        <v>0</v>
      </c>
      <c r="AO45">
        <f t="shared" si="30"/>
        <v>0</v>
      </c>
      <c r="AP45">
        <f t="shared" si="31"/>
        <v>0</v>
      </c>
      <c r="AQ45">
        <f t="shared" si="32"/>
        <v>0</v>
      </c>
      <c r="AR45">
        <f t="shared" si="33"/>
        <v>0</v>
      </c>
      <c r="AS45">
        <f t="shared" si="34"/>
        <v>0</v>
      </c>
      <c r="AT45">
        <f t="shared" si="35"/>
        <v>0</v>
      </c>
      <c r="AU45">
        <f t="shared" si="36"/>
        <v>0</v>
      </c>
    </row>
    <row r="46" spans="1:47" ht="23.1" customHeight="1" x14ac:dyDescent="0.3">
      <c r="A46" s="6" t="s">
        <v>209</v>
      </c>
      <c r="B46" s="6" t="s">
        <v>109</v>
      </c>
      <c r="C46" s="8" t="s">
        <v>47</v>
      </c>
      <c r="D46" s="9">
        <v>0.7</v>
      </c>
      <c r="E46" s="9"/>
      <c r="F46" s="9">
        <f t="shared" si="2"/>
        <v>0</v>
      </c>
      <c r="G46" s="9"/>
      <c r="H46" s="9">
        <f t="shared" si="3"/>
        <v>0</v>
      </c>
      <c r="I46" s="9"/>
      <c r="J46" s="9">
        <f t="shared" si="4"/>
        <v>0</v>
      </c>
      <c r="K46" s="9">
        <f t="shared" si="5"/>
        <v>0</v>
      </c>
      <c r="L46" s="9">
        <f t="shared" si="6"/>
        <v>0</v>
      </c>
      <c r="M46" s="15"/>
      <c r="O46" t="str">
        <f>""</f>
        <v/>
      </c>
      <c r="P46" s="1" t="s">
        <v>129</v>
      </c>
      <c r="Q46">
        <v>1</v>
      </c>
      <c r="R46">
        <f t="shared" si="7"/>
        <v>0</v>
      </c>
      <c r="S46">
        <f t="shared" si="8"/>
        <v>0</v>
      </c>
      <c r="T46">
        <f t="shared" si="9"/>
        <v>0</v>
      </c>
      <c r="U46">
        <f t="shared" si="10"/>
        <v>0</v>
      </c>
      <c r="V46">
        <f t="shared" si="11"/>
        <v>0</v>
      </c>
      <c r="W46">
        <f t="shared" si="12"/>
        <v>0</v>
      </c>
      <c r="X46">
        <f t="shared" si="13"/>
        <v>0</v>
      </c>
      <c r="Y46">
        <f t="shared" si="14"/>
        <v>0</v>
      </c>
      <c r="Z46">
        <f t="shared" si="15"/>
        <v>0</v>
      </c>
      <c r="AA46">
        <f t="shared" si="16"/>
        <v>0</v>
      </c>
      <c r="AB46">
        <f t="shared" si="17"/>
        <v>0</v>
      </c>
      <c r="AC46">
        <f t="shared" si="18"/>
        <v>0</v>
      </c>
      <c r="AD46">
        <f t="shared" si="19"/>
        <v>0</v>
      </c>
      <c r="AE46">
        <f t="shared" si="20"/>
        <v>0</v>
      </c>
      <c r="AF46">
        <f t="shared" si="21"/>
        <v>0</v>
      </c>
      <c r="AG46">
        <f t="shared" si="22"/>
        <v>0</v>
      </c>
      <c r="AH46">
        <f t="shared" si="23"/>
        <v>0</v>
      </c>
      <c r="AI46">
        <f t="shared" si="24"/>
        <v>0</v>
      </c>
      <c r="AJ46">
        <f t="shared" si="25"/>
        <v>0</v>
      </c>
      <c r="AK46">
        <f t="shared" si="26"/>
        <v>0</v>
      </c>
      <c r="AL46">
        <f t="shared" si="27"/>
        <v>0</v>
      </c>
      <c r="AM46">
        <f t="shared" si="28"/>
        <v>0</v>
      </c>
      <c r="AN46">
        <f t="shared" si="29"/>
        <v>0</v>
      </c>
      <c r="AO46">
        <f t="shared" si="30"/>
        <v>0</v>
      </c>
      <c r="AP46">
        <f t="shared" si="31"/>
        <v>0</v>
      </c>
      <c r="AQ46">
        <f t="shared" si="32"/>
        <v>0</v>
      </c>
      <c r="AR46">
        <f t="shared" si="33"/>
        <v>0</v>
      </c>
      <c r="AS46">
        <f t="shared" si="34"/>
        <v>0</v>
      </c>
      <c r="AT46">
        <f t="shared" si="35"/>
        <v>0</v>
      </c>
      <c r="AU46">
        <f t="shared" si="36"/>
        <v>0</v>
      </c>
    </row>
    <row r="47" spans="1:47" ht="23.1" customHeight="1" x14ac:dyDescent="0.3">
      <c r="A47" s="6" t="s">
        <v>210</v>
      </c>
      <c r="B47" s="6" t="s">
        <v>211</v>
      </c>
      <c r="C47" s="8" t="s">
        <v>44</v>
      </c>
      <c r="D47" s="9">
        <v>556.29999999999995</v>
      </c>
      <c r="E47" s="9"/>
      <c r="F47" s="9">
        <f t="shared" si="2"/>
        <v>0</v>
      </c>
      <c r="G47" s="9"/>
      <c r="H47" s="9">
        <f t="shared" si="3"/>
        <v>0</v>
      </c>
      <c r="I47" s="9"/>
      <c r="J47" s="9">
        <f t="shared" si="4"/>
        <v>0</v>
      </c>
      <c r="K47" s="9">
        <f t="shared" si="5"/>
        <v>0</v>
      </c>
      <c r="L47" s="9">
        <f t="shared" si="6"/>
        <v>0</v>
      </c>
      <c r="M47" s="15"/>
      <c r="O47" t="str">
        <f>""</f>
        <v/>
      </c>
      <c r="P47" s="1" t="s">
        <v>129</v>
      </c>
      <c r="Q47">
        <v>1</v>
      </c>
      <c r="R47">
        <f t="shared" si="7"/>
        <v>0</v>
      </c>
      <c r="S47">
        <f t="shared" si="8"/>
        <v>0</v>
      </c>
      <c r="T47">
        <f t="shared" si="9"/>
        <v>0</v>
      </c>
      <c r="U47">
        <f t="shared" si="10"/>
        <v>0</v>
      </c>
      <c r="V47">
        <f t="shared" si="11"/>
        <v>0</v>
      </c>
      <c r="W47">
        <f t="shared" si="12"/>
        <v>0</v>
      </c>
      <c r="X47">
        <f t="shared" si="13"/>
        <v>0</v>
      </c>
      <c r="Y47">
        <f t="shared" si="14"/>
        <v>0</v>
      </c>
      <c r="Z47">
        <f t="shared" si="15"/>
        <v>0</v>
      </c>
      <c r="AA47">
        <f t="shared" si="16"/>
        <v>0</v>
      </c>
      <c r="AB47">
        <f t="shared" si="17"/>
        <v>0</v>
      </c>
      <c r="AC47">
        <f t="shared" si="18"/>
        <v>0</v>
      </c>
      <c r="AD47">
        <f t="shared" si="19"/>
        <v>0</v>
      </c>
      <c r="AE47">
        <f t="shared" si="20"/>
        <v>0</v>
      </c>
      <c r="AF47">
        <f t="shared" si="21"/>
        <v>0</v>
      </c>
      <c r="AG47">
        <f t="shared" si="22"/>
        <v>0</v>
      </c>
      <c r="AH47">
        <f t="shared" si="23"/>
        <v>0</v>
      </c>
      <c r="AI47">
        <f t="shared" si="24"/>
        <v>0</v>
      </c>
      <c r="AJ47">
        <f t="shared" si="25"/>
        <v>0</v>
      </c>
      <c r="AK47">
        <f t="shared" si="26"/>
        <v>0</v>
      </c>
      <c r="AL47">
        <f t="shared" si="27"/>
        <v>0</v>
      </c>
      <c r="AM47">
        <f t="shared" si="28"/>
        <v>0</v>
      </c>
      <c r="AN47">
        <f t="shared" si="29"/>
        <v>0</v>
      </c>
      <c r="AO47">
        <f t="shared" si="30"/>
        <v>0</v>
      </c>
      <c r="AP47">
        <f t="shared" si="31"/>
        <v>0</v>
      </c>
      <c r="AQ47">
        <f t="shared" si="32"/>
        <v>0</v>
      </c>
      <c r="AR47">
        <f t="shared" si="33"/>
        <v>0</v>
      </c>
      <c r="AS47">
        <f t="shared" si="34"/>
        <v>0</v>
      </c>
      <c r="AT47">
        <f t="shared" si="35"/>
        <v>0</v>
      </c>
      <c r="AU47">
        <f t="shared" si="36"/>
        <v>0</v>
      </c>
    </row>
    <row r="48" spans="1:47" ht="23.1" customHeight="1" x14ac:dyDescent="0.3">
      <c r="A48" s="6" t="s">
        <v>212</v>
      </c>
      <c r="B48" s="7"/>
      <c r="C48" s="8" t="s">
        <v>44</v>
      </c>
      <c r="D48" s="9">
        <v>79.900000000000006</v>
      </c>
      <c r="E48" s="9"/>
      <c r="F48" s="9">
        <f t="shared" si="2"/>
        <v>0</v>
      </c>
      <c r="G48" s="9"/>
      <c r="H48" s="9">
        <f t="shared" si="3"/>
        <v>0</v>
      </c>
      <c r="I48" s="9"/>
      <c r="J48" s="9">
        <f t="shared" si="4"/>
        <v>0</v>
      </c>
      <c r="K48" s="9">
        <f t="shared" si="5"/>
        <v>0</v>
      </c>
      <c r="L48" s="9">
        <f t="shared" si="6"/>
        <v>0</v>
      </c>
      <c r="M48" s="15"/>
      <c r="O48" t="str">
        <f>""</f>
        <v/>
      </c>
      <c r="P48" s="1" t="s">
        <v>129</v>
      </c>
      <c r="Q48">
        <v>1</v>
      </c>
      <c r="R48">
        <f t="shared" si="7"/>
        <v>0</v>
      </c>
      <c r="S48">
        <f t="shared" si="8"/>
        <v>0</v>
      </c>
      <c r="T48">
        <f t="shared" si="9"/>
        <v>0</v>
      </c>
      <c r="U48">
        <f t="shared" si="10"/>
        <v>0</v>
      </c>
      <c r="V48">
        <f t="shared" si="11"/>
        <v>0</v>
      </c>
      <c r="W48">
        <f t="shared" si="12"/>
        <v>0</v>
      </c>
      <c r="X48">
        <f t="shared" si="13"/>
        <v>0</v>
      </c>
      <c r="Y48">
        <f t="shared" si="14"/>
        <v>0</v>
      </c>
      <c r="Z48">
        <f t="shared" si="15"/>
        <v>0</v>
      </c>
      <c r="AA48">
        <f t="shared" si="16"/>
        <v>0</v>
      </c>
      <c r="AB48">
        <f t="shared" si="17"/>
        <v>0</v>
      </c>
      <c r="AC48">
        <f t="shared" si="18"/>
        <v>0</v>
      </c>
      <c r="AD48">
        <f t="shared" si="19"/>
        <v>0</v>
      </c>
      <c r="AE48">
        <f t="shared" si="20"/>
        <v>0</v>
      </c>
      <c r="AF48">
        <f t="shared" si="21"/>
        <v>0</v>
      </c>
      <c r="AG48">
        <f t="shared" si="22"/>
        <v>0</v>
      </c>
      <c r="AH48">
        <f t="shared" si="23"/>
        <v>0</v>
      </c>
      <c r="AI48">
        <f t="shared" si="24"/>
        <v>0</v>
      </c>
      <c r="AJ48">
        <f t="shared" si="25"/>
        <v>0</v>
      </c>
      <c r="AK48">
        <f t="shared" si="26"/>
        <v>0</v>
      </c>
      <c r="AL48">
        <f t="shared" si="27"/>
        <v>0</v>
      </c>
      <c r="AM48">
        <f t="shared" si="28"/>
        <v>0</v>
      </c>
      <c r="AN48">
        <f t="shared" si="29"/>
        <v>0</v>
      </c>
      <c r="AO48">
        <f t="shared" si="30"/>
        <v>0</v>
      </c>
      <c r="AP48">
        <f t="shared" si="31"/>
        <v>0</v>
      </c>
      <c r="AQ48">
        <f t="shared" si="32"/>
        <v>0</v>
      </c>
      <c r="AR48">
        <f t="shared" si="33"/>
        <v>0</v>
      </c>
      <c r="AS48">
        <f t="shared" si="34"/>
        <v>0</v>
      </c>
      <c r="AT48">
        <f t="shared" si="35"/>
        <v>0</v>
      </c>
      <c r="AU48">
        <f t="shared" si="36"/>
        <v>0</v>
      </c>
    </row>
    <row r="49" spans="1:50" ht="23.1" customHeight="1" x14ac:dyDescent="0.3">
      <c r="A49" s="6" t="s">
        <v>213</v>
      </c>
      <c r="B49" s="6" t="s">
        <v>214</v>
      </c>
      <c r="C49" s="8" t="s">
        <v>44</v>
      </c>
      <c r="D49" s="9">
        <v>9.6</v>
      </c>
      <c r="E49" s="9"/>
      <c r="F49" s="9">
        <f t="shared" si="2"/>
        <v>0</v>
      </c>
      <c r="G49" s="9"/>
      <c r="H49" s="9">
        <f t="shared" si="3"/>
        <v>0</v>
      </c>
      <c r="I49" s="9"/>
      <c r="J49" s="9">
        <f t="shared" si="4"/>
        <v>0</v>
      </c>
      <c r="K49" s="9">
        <f t="shared" si="5"/>
        <v>0</v>
      </c>
      <c r="L49" s="9">
        <f t="shared" si="6"/>
        <v>0</v>
      </c>
      <c r="M49" s="15"/>
      <c r="O49" t="str">
        <f>""</f>
        <v/>
      </c>
      <c r="P49" s="1" t="s">
        <v>129</v>
      </c>
      <c r="Q49">
        <v>1</v>
      </c>
      <c r="R49">
        <f t="shared" si="7"/>
        <v>0</v>
      </c>
      <c r="S49">
        <f t="shared" si="8"/>
        <v>0</v>
      </c>
      <c r="T49">
        <f t="shared" si="9"/>
        <v>0</v>
      </c>
      <c r="U49">
        <f t="shared" si="10"/>
        <v>0</v>
      </c>
      <c r="V49">
        <f t="shared" si="11"/>
        <v>0</v>
      </c>
      <c r="W49">
        <f t="shared" si="12"/>
        <v>0</v>
      </c>
      <c r="X49">
        <f t="shared" si="13"/>
        <v>0</v>
      </c>
      <c r="Y49">
        <f t="shared" si="14"/>
        <v>0</v>
      </c>
      <c r="Z49">
        <f t="shared" si="15"/>
        <v>0</v>
      </c>
      <c r="AA49">
        <f t="shared" si="16"/>
        <v>0</v>
      </c>
      <c r="AB49">
        <f t="shared" si="17"/>
        <v>0</v>
      </c>
      <c r="AC49">
        <f t="shared" si="18"/>
        <v>0</v>
      </c>
      <c r="AD49">
        <f t="shared" si="19"/>
        <v>0</v>
      </c>
      <c r="AE49">
        <f t="shared" si="20"/>
        <v>0</v>
      </c>
      <c r="AF49">
        <f t="shared" si="21"/>
        <v>0</v>
      </c>
      <c r="AG49">
        <f t="shared" si="22"/>
        <v>0</v>
      </c>
      <c r="AH49">
        <f t="shared" si="23"/>
        <v>0</v>
      </c>
      <c r="AI49">
        <f t="shared" si="24"/>
        <v>0</v>
      </c>
      <c r="AJ49">
        <f t="shared" si="25"/>
        <v>0</v>
      </c>
      <c r="AK49">
        <f t="shared" si="26"/>
        <v>0</v>
      </c>
      <c r="AL49">
        <f t="shared" si="27"/>
        <v>0</v>
      </c>
      <c r="AM49">
        <f t="shared" si="28"/>
        <v>0</v>
      </c>
      <c r="AN49">
        <f t="shared" si="29"/>
        <v>0</v>
      </c>
      <c r="AO49">
        <f t="shared" si="30"/>
        <v>0</v>
      </c>
      <c r="AP49">
        <f t="shared" si="31"/>
        <v>0</v>
      </c>
      <c r="AQ49">
        <f t="shared" si="32"/>
        <v>0</v>
      </c>
      <c r="AR49">
        <f t="shared" si="33"/>
        <v>0</v>
      </c>
      <c r="AS49">
        <f t="shared" si="34"/>
        <v>0</v>
      </c>
      <c r="AT49">
        <f t="shared" si="35"/>
        <v>0</v>
      </c>
      <c r="AU49">
        <f t="shared" si="36"/>
        <v>0</v>
      </c>
    </row>
    <row r="50" spans="1:50" ht="23.1" customHeight="1" x14ac:dyDescent="0.3">
      <c r="A50" s="7"/>
      <c r="B50" s="7"/>
      <c r="C50" s="14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50" ht="23.1" customHeight="1" x14ac:dyDescent="0.3">
      <c r="A51" s="7"/>
      <c r="B51" s="7"/>
      <c r="C51" s="14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50" ht="23.1" customHeight="1" x14ac:dyDescent="0.3">
      <c r="A52" s="7"/>
      <c r="B52" s="7"/>
      <c r="C52" s="14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50" ht="23.1" customHeight="1" x14ac:dyDescent="0.3">
      <c r="A53" s="7"/>
      <c r="B53" s="7"/>
      <c r="C53" s="14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50" ht="23.1" customHeight="1" x14ac:dyDescent="0.3">
      <c r="A54" s="7"/>
      <c r="B54" s="7"/>
      <c r="C54" s="14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50" ht="23.1" customHeight="1" x14ac:dyDescent="0.3">
      <c r="A55" s="7"/>
      <c r="B55" s="7"/>
      <c r="C55" s="14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50" ht="23.1" customHeight="1" x14ac:dyDescent="0.3">
      <c r="A56" s="7"/>
      <c r="B56" s="7"/>
      <c r="C56" s="14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50" ht="23.1" customHeight="1" x14ac:dyDescent="0.3">
      <c r="A57" s="7"/>
      <c r="B57" s="7"/>
      <c r="C57" s="14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50" ht="23.1" customHeight="1" x14ac:dyDescent="0.3">
      <c r="A58" s="7"/>
      <c r="B58" s="7"/>
      <c r="C58" s="14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50" ht="23.1" customHeight="1" x14ac:dyDescent="0.3">
      <c r="A59" s="7"/>
      <c r="B59" s="7"/>
      <c r="C59" s="14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50" ht="23.1" customHeight="1" x14ac:dyDescent="0.3">
      <c r="A60" s="7"/>
      <c r="B60" s="7"/>
      <c r="C60" s="14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50" ht="23.1" customHeight="1" x14ac:dyDescent="0.3">
      <c r="A61" s="10" t="s">
        <v>131</v>
      </c>
      <c r="B61" s="11"/>
      <c r="C61" s="12"/>
      <c r="D61" s="13"/>
      <c r="E61" s="13"/>
      <c r="F61" s="13">
        <f>ROUNDDOWN(SUMIF(Q25:Q60, "1", F25:F60), 0)</f>
        <v>0</v>
      </c>
      <c r="G61" s="13"/>
      <c r="H61" s="13">
        <f>ROUNDDOWN(SUMIF(Q25:Q60, "1", H25:H60), 0)</f>
        <v>0</v>
      </c>
      <c r="I61" s="13"/>
      <c r="J61" s="13">
        <f>ROUNDDOWN(SUMIF(Q25:Q60, "1", J25:J60), 0)</f>
        <v>0</v>
      </c>
      <c r="K61" s="13"/>
      <c r="L61" s="13">
        <f>F61+H61+J61</f>
        <v>0</v>
      </c>
      <c r="M61" s="13"/>
      <c r="R61">
        <f t="shared" ref="R61:AX61" si="37">ROUNDDOWN(SUM(R25:R49), 0)</f>
        <v>0</v>
      </c>
      <c r="S61">
        <f t="shared" si="37"/>
        <v>0</v>
      </c>
      <c r="T61">
        <f t="shared" si="37"/>
        <v>0</v>
      </c>
      <c r="U61">
        <f t="shared" si="37"/>
        <v>0</v>
      </c>
      <c r="V61">
        <f t="shared" si="37"/>
        <v>0</v>
      </c>
      <c r="W61">
        <f t="shared" si="37"/>
        <v>0</v>
      </c>
      <c r="X61">
        <f t="shared" si="37"/>
        <v>0</v>
      </c>
      <c r="Y61">
        <f t="shared" si="37"/>
        <v>0</v>
      </c>
      <c r="Z61">
        <f t="shared" si="37"/>
        <v>0</v>
      </c>
      <c r="AA61">
        <f t="shared" si="37"/>
        <v>0</v>
      </c>
      <c r="AB61">
        <f t="shared" si="37"/>
        <v>0</v>
      </c>
      <c r="AC61">
        <f t="shared" si="37"/>
        <v>0</v>
      </c>
      <c r="AD61">
        <f t="shared" si="37"/>
        <v>0</v>
      </c>
      <c r="AE61">
        <f t="shared" si="37"/>
        <v>0</v>
      </c>
      <c r="AF61">
        <f t="shared" si="37"/>
        <v>0</v>
      </c>
      <c r="AG61">
        <f t="shared" si="37"/>
        <v>0</v>
      </c>
      <c r="AH61">
        <f t="shared" si="37"/>
        <v>0</v>
      </c>
      <c r="AI61">
        <f t="shared" si="37"/>
        <v>0</v>
      </c>
      <c r="AJ61">
        <f t="shared" si="37"/>
        <v>0</v>
      </c>
      <c r="AK61">
        <f t="shared" si="37"/>
        <v>0</v>
      </c>
      <c r="AL61">
        <f t="shared" si="37"/>
        <v>0</v>
      </c>
      <c r="AM61">
        <f t="shared" si="37"/>
        <v>0</v>
      </c>
      <c r="AN61">
        <f t="shared" si="37"/>
        <v>0</v>
      </c>
      <c r="AO61">
        <f t="shared" si="37"/>
        <v>0</v>
      </c>
      <c r="AP61">
        <f t="shared" si="37"/>
        <v>0</v>
      </c>
      <c r="AQ61">
        <f t="shared" si="37"/>
        <v>0</v>
      </c>
      <c r="AR61">
        <f t="shared" si="37"/>
        <v>0</v>
      </c>
      <c r="AS61">
        <f t="shared" si="37"/>
        <v>0</v>
      </c>
      <c r="AT61">
        <f t="shared" si="37"/>
        <v>0</v>
      </c>
      <c r="AU61">
        <f t="shared" si="37"/>
        <v>0</v>
      </c>
      <c r="AV61">
        <f t="shared" si="37"/>
        <v>0</v>
      </c>
      <c r="AW61">
        <f t="shared" si="37"/>
        <v>0</v>
      </c>
      <c r="AX61">
        <f t="shared" si="37"/>
        <v>0</v>
      </c>
    </row>
    <row r="62" spans="1:50" ht="23.1" customHeight="1" x14ac:dyDescent="0.3">
      <c r="A62" s="57" t="s">
        <v>491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1:50" ht="23.1" customHeight="1" x14ac:dyDescent="0.3">
      <c r="A63" s="6" t="s">
        <v>103</v>
      </c>
      <c r="B63" s="6" t="s">
        <v>107</v>
      </c>
      <c r="C63" s="8" t="s">
        <v>105</v>
      </c>
      <c r="D63" s="9">
        <v>26.7</v>
      </c>
      <c r="E63" s="9">
        <v>0</v>
      </c>
      <c r="F63" s="9">
        <f t="shared" ref="F63:F70" si="38">ROUNDDOWN(D63*E63, 0)</f>
        <v>0</v>
      </c>
      <c r="G63" s="9">
        <v>0</v>
      </c>
      <c r="H63" s="9">
        <f t="shared" ref="H63:H70" si="39">ROUNDDOWN(D63*G63, 0)</f>
        <v>0</v>
      </c>
      <c r="I63" s="9"/>
      <c r="J63" s="9">
        <f t="shared" ref="J63:J70" si="40">ROUNDDOWN(D63*I63, 0)</f>
        <v>0</v>
      </c>
      <c r="K63" s="9">
        <f t="shared" ref="K63:L70" si="41">E63+G63+I63</f>
        <v>0</v>
      </c>
      <c r="L63" s="9">
        <f t="shared" si="41"/>
        <v>0</v>
      </c>
      <c r="M63" s="15" t="s">
        <v>106</v>
      </c>
      <c r="O63" t="str">
        <f t="shared" ref="O63:O70" si="42">"03"</f>
        <v>03</v>
      </c>
      <c r="P63" t="s">
        <v>464</v>
      </c>
      <c r="Q63">
        <v>1</v>
      </c>
      <c r="R63">
        <f t="shared" ref="R63:R70" si="43">IF(P63="기계경비", J63, 0)</f>
        <v>0</v>
      </c>
      <c r="S63">
        <f t="shared" ref="S63:S70" si="44">IF(P63="운반비", J63, 0)</f>
        <v>0</v>
      </c>
      <c r="T63">
        <f t="shared" ref="T63:T70" si="45">IF(P63="작업부산물", F63, 0)</f>
        <v>0</v>
      </c>
      <c r="U63">
        <f t="shared" ref="U63:U70" si="46">IF(P63="관급", F63, 0)</f>
        <v>0</v>
      </c>
      <c r="V63">
        <f t="shared" ref="V63:V70" si="47">IF(P63="외주비", J63, 0)</f>
        <v>0</v>
      </c>
      <c r="W63">
        <f t="shared" ref="W63:W70" si="48">IF(P63="장비비", J63, 0)</f>
        <v>0</v>
      </c>
      <c r="X63">
        <f t="shared" ref="X63:X70" si="49">IF(P63="폐기물처리비", L63, 0)</f>
        <v>0</v>
      </c>
      <c r="Y63">
        <f t="shared" ref="Y63:Y70" si="50">IF(P63="가설비", J63, 0)</f>
        <v>0</v>
      </c>
      <c r="Z63">
        <f t="shared" ref="Z63:Z70" si="51">IF(P63="잡비제외분", F63, 0)</f>
        <v>0</v>
      </c>
      <c r="AA63">
        <f t="shared" ref="AA63:AA70" si="52">IF(P63="사급자재대", L63, 0)</f>
        <v>0</v>
      </c>
      <c r="AB63">
        <f t="shared" ref="AB63:AB70" si="53">IF(P63="관급자재대", L63, 0)</f>
        <v>0</v>
      </c>
      <c r="AC63">
        <f t="shared" ref="AC63:AC70" si="54">IF(P63="관급자 관급 자재대", L63, 0)</f>
        <v>0</v>
      </c>
      <c r="AD63">
        <f t="shared" ref="AD63:AD70" si="55">IF(P63="사용자항목2", L63, 0)</f>
        <v>0</v>
      </c>
      <c r="AE63">
        <f t="shared" ref="AE63:AE70" si="56">IF(P63="안전관리비", L63, 0)</f>
        <v>0</v>
      </c>
      <c r="AF63">
        <f t="shared" ref="AF63:AF70" si="57">IF(P63="품질관리비", L63, 0)</f>
        <v>0</v>
      </c>
      <c r="AG63">
        <f t="shared" ref="AG63:AG70" si="58">IF(P63="사용자항목5", L63, 0)</f>
        <v>0</v>
      </c>
      <c r="AH63">
        <f t="shared" ref="AH63:AH70" si="59">IF(P63="사용자항목6", L63, 0)</f>
        <v>0</v>
      </c>
      <c r="AI63">
        <f t="shared" ref="AI63:AI70" si="60">IF(P63="사용자항목7", L63, 0)</f>
        <v>0</v>
      </c>
      <c r="AJ63">
        <f t="shared" ref="AJ63:AJ70" si="61">IF(P63="사용자항목8", L63, 0)</f>
        <v>0</v>
      </c>
      <c r="AK63">
        <f t="shared" ref="AK63:AK70" si="62">IF(P63="사용자항목9", L63, 0)</f>
        <v>0</v>
      </c>
      <c r="AL63">
        <f t="shared" ref="AL63:AL70" si="63">IF(P63="사용자항목10", L63, 0)</f>
        <v>0</v>
      </c>
      <c r="AM63">
        <f t="shared" ref="AM63:AM70" si="64">IF(P63="사용자항목11", L63, 0)</f>
        <v>0</v>
      </c>
      <c r="AN63">
        <f t="shared" ref="AN63:AN70" si="65">IF(P63="사용자항목12", L63, 0)</f>
        <v>0</v>
      </c>
      <c r="AO63">
        <f t="shared" ref="AO63:AO70" si="66">IF(P63="사용자항목13", L63, 0)</f>
        <v>0</v>
      </c>
      <c r="AP63">
        <f t="shared" ref="AP63:AP70" si="67">IF(P63="사용자항목14", L63, 0)</f>
        <v>0</v>
      </c>
      <c r="AQ63">
        <f t="shared" ref="AQ63:AQ70" si="68">IF(P63="사용자항목15", L63, 0)</f>
        <v>0</v>
      </c>
      <c r="AR63">
        <f t="shared" ref="AR63:AR70" si="69">IF(P63="사용자항목16", L63, 0)</f>
        <v>0</v>
      </c>
      <c r="AS63">
        <f t="shared" ref="AS63:AS70" si="70">IF(P63="사용자항목17", L63, 0)</f>
        <v>0</v>
      </c>
      <c r="AT63">
        <f t="shared" ref="AT63:AT70" si="71">IF(P63="사용자항목18", L63, 0)</f>
        <v>0</v>
      </c>
      <c r="AU63">
        <f t="shared" ref="AU63:AU70" si="72">IF(P63="사용자항목19", L63, 0)</f>
        <v>0</v>
      </c>
    </row>
    <row r="64" spans="1:50" ht="23.1" customHeight="1" x14ac:dyDescent="0.3">
      <c r="A64" s="6" t="s">
        <v>103</v>
      </c>
      <c r="B64" s="6" t="s">
        <v>104</v>
      </c>
      <c r="C64" s="8" t="s">
        <v>105</v>
      </c>
      <c r="D64" s="9">
        <v>39.4</v>
      </c>
      <c r="E64" s="9">
        <v>0</v>
      </c>
      <c r="F64" s="9">
        <f t="shared" si="38"/>
        <v>0</v>
      </c>
      <c r="G64" s="9">
        <v>0</v>
      </c>
      <c r="H64" s="9">
        <f t="shared" si="39"/>
        <v>0</v>
      </c>
      <c r="I64" s="9"/>
      <c r="J64" s="9">
        <f t="shared" si="40"/>
        <v>0</v>
      </c>
      <c r="K64" s="9">
        <f t="shared" si="41"/>
        <v>0</v>
      </c>
      <c r="L64" s="9">
        <f t="shared" si="41"/>
        <v>0</v>
      </c>
      <c r="M64" s="15" t="s">
        <v>641</v>
      </c>
      <c r="O64" t="str">
        <f t="shared" si="42"/>
        <v>03</v>
      </c>
      <c r="P64" t="s">
        <v>464</v>
      </c>
      <c r="Q64">
        <v>1</v>
      </c>
      <c r="R64">
        <f t="shared" si="43"/>
        <v>0</v>
      </c>
      <c r="S64">
        <f t="shared" si="44"/>
        <v>0</v>
      </c>
      <c r="T64">
        <f t="shared" si="45"/>
        <v>0</v>
      </c>
      <c r="U64">
        <f t="shared" si="46"/>
        <v>0</v>
      </c>
      <c r="V64">
        <f t="shared" si="47"/>
        <v>0</v>
      </c>
      <c r="W64">
        <f t="shared" si="48"/>
        <v>0</v>
      </c>
      <c r="X64">
        <f t="shared" si="49"/>
        <v>0</v>
      </c>
      <c r="Y64">
        <f t="shared" si="50"/>
        <v>0</v>
      </c>
      <c r="Z64">
        <f t="shared" si="51"/>
        <v>0</v>
      </c>
      <c r="AA64">
        <f t="shared" si="52"/>
        <v>0</v>
      </c>
      <c r="AB64">
        <f t="shared" si="53"/>
        <v>0</v>
      </c>
      <c r="AC64">
        <f t="shared" si="54"/>
        <v>0</v>
      </c>
      <c r="AD64">
        <f t="shared" si="55"/>
        <v>0</v>
      </c>
      <c r="AE64">
        <f t="shared" si="56"/>
        <v>0</v>
      </c>
      <c r="AF64">
        <f t="shared" si="57"/>
        <v>0</v>
      </c>
      <c r="AG64">
        <f t="shared" si="58"/>
        <v>0</v>
      </c>
      <c r="AH64">
        <f t="shared" si="59"/>
        <v>0</v>
      </c>
      <c r="AI64">
        <f t="shared" si="60"/>
        <v>0</v>
      </c>
      <c r="AJ64">
        <f t="shared" si="61"/>
        <v>0</v>
      </c>
      <c r="AK64">
        <f t="shared" si="62"/>
        <v>0</v>
      </c>
      <c r="AL64">
        <f t="shared" si="63"/>
        <v>0</v>
      </c>
      <c r="AM64">
        <f t="shared" si="64"/>
        <v>0</v>
      </c>
      <c r="AN64">
        <f t="shared" si="65"/>
        <v>0</v>
      </c>
      <c r="AO64">
        <f t="shared" si="66"/>
        <v>0</v>
      </c>
      <c r="AP64">
        <f t="shared" si="67"/>
        <v>0</v>
      </c>
      <c r="AQ64">
        <f t="shared" si="68"/>
        <v>0</v>
      </c>
      <c r="AR64">
        <f t="shared" si="69"/>
        <v>0</v>
      </c>
      <c r="AS64">
        <f t="shared" si="70"/>
        <v>0</v>
      </c>
      <c r="AT64">
        <f t="shared" si="71"/>
        <v>0</v>
      </c>
      <c r="AU64">
        <f t="shared" si="72"/>
        <v>0</v>
      </c>
    </row>
    <row r="65" spans="1:50" ht="23.1" customHeight="1" x14ac:dyDescent="0.3">
      <c r="A65" s="6" t="s">
        <v>111</v>
      </c>
      <c r="B65" s="6" t="s">
        <v>116</v>
      </c>
      <c r="C65" s="8" t="s">
        <v>79</v>
      </c>
      <c r="D65" s="9">
        <v>0.4</v>
      </c>
      <c r="E65" s="9">
        <v>0</v>
      </c>
      <c r="F65" s="9">
        <f t="shared" si="38"/>
        <v>0</v>
      </c>
      <c r="G65" s="9">
        <v>0</v>
      </c>
      <c r="H65" s="9">
        <f t="shared" si="39"/>
        <v>0</v>
      </c>
      <c r="I65" s="9"/>
      <c r="J65" s="9">
        <f t="shared" si="40"/>
        <v>0</v>
      </c>
      <c r="K65" s="9">
        <f t="shared" si="41"/>
        <v>0</v>
      </c>
      <c r="L65" s="9">
        <f t="shared" si="41"/>
        <v>0</v>
      </c>
      <c r="M65" s="15" t="s">
        <v>113</v>
      </c>
      <c r="O65" t="str">
        <f t="shared" si="42"/>
        <v>03</v>
      </c>
      <c r="P65" t="s">
        <v>464</v>
      </c>
      <c r="Q65">
        <v>1</v>
      </c>
      <c r="R65">
        <f t="shared" si="43"/>
        <v>0</v>
      </c>
      <c r="S65">
        <f t="shared" si="44"/>
        <v>0</v>
      </c>
      <c r="T65">
        <f t="shared" si="45"/>
        <v>0</v>
      </c>
      <c r="U65">
        <f t="shared" si="46"/>
        <v>0</v>
      </c>
      <c r="V65">
        <f t="shared" si="47"/>
        <v>0</v>
      </c>
      <c r="W65">
        <f t="shared" si="48"/>
        <v>0</v>
      </c>
      <c r="X65">
        <f t="shared" si="49"/>
        <v>0</v>
      </c>
      <c r="Y65">
        <f t="shared" si="50"/>
        <v>0</v>
      </c>
      <c r="Z65">
        <f t="shared" si="51"/>
        <v>0</v>
      </c>
      <c r="AA65">
        <f t="shared" si="52"/>
        <v>0</v>
      </c>
      <c r="AB65">
        <f t="shared" si="53"/>
        <v>0</v>
      </c>
      <c r="AC65">
        <f t="shared" si="54"/>
        <v>0</v>
      </c>
      <c r="AD65">
        <f t="shared" si="55"/>
        <v>0</v>
      </c>
      <c r="AE65">
        <f t="shared" si="56"/>
        <v>0</v>
      </c>
      <c r="AF65">
        <f t="shared" si="57"/>
        <v>0</v>
      </c>
      <c r="AG65">
        <f t="shared" si="58"/>
        <v>0</v>
      </c>
      <c r="AH65">
        <f t="shared" si="59"/>
        <v>0</v>
      </c>
      <c r="AI65">
        <f t="shared" si="60"/>
        <v>0</v>
      </c>
      <c r="AJ65">
        <f t="shared" si="61"/>
        <v>0</v>
      </c>
      <c r="AK65">
        <f t="shared" si="62"/>
        <v>0</v>
      </c>
      <c r="AL65">
        <f t="shared" si="63"/>
        <v>0</v>
      </c>
      <c r="AM65">
        <f t="shared" si="64"/>
        <v>0</v>
      </c>
      <c r="AN65">
        <f t="shared" si="65"/>
        <v>0</v>
      </c>
      <c r="AO65">
        <f t="shared" si="66"/>
        <v>0</v>
      </c>
      <c r="AP65">
        <f t="shared" si="67"/>
        <v>0</v>
      </c>
      <c r="AQ65">
        <f t="shared" si="68"/>
        <v>0</v>
      </c>
      <c r="AR65">
        <f t="shared" si="69"/>
        <v>0</v>
      </c>
      <c r="AS65">
        <f t="shared" si="70"/>
        <v>0</v>
      </c>
      <c r="AT65">
        <f t="shared" si="71"/>
        <v>0</v>
      </c>
      <c r="AU65">
        <f t="shared" si="72"/>
        <v>0</v>
      </c>
    </row>
    <row r="66" spans="1:50" ht="23.1" customHeight="1" x14ac:dyDescent="0.3">
      <c r="A66" s="6" t="s">
        <v>111</v>
      </c>
      <c r="B66" s="6" t="s">
        <v>112</v>
      </c>
      <c r="C66" s="8" t="s">
        <v>79</v>
      </c>
      <c r="D66" s="9">
        <v>25.4</v>
      </c>
      <c r="E66" s="9">
        <v>0</v>
      </c>
      <c r="F66" s="9">
        <f t="shared" si="38"/>
        <v>0</v>
      </c>
      <c r="G66" s="9">
        <v>0</v>
      </c>
      <c r="H66" s="9">
        <f t="shared" si="39"/>
        <v>0</v>
      </c>
      <c r="I66" s="9"/>
      <c r="J66" s="9">
        <f t="shared" si="40"/>
        <v>0</v>
      </c>
      <c r="K66" s="9">
        <f t="shared" si="41"/>
        <v>0</v>
      </c>
      <c r="L66" s="9">
        <f t="shared" si="41"/>
        <v>0</v>
      </c>
      <c r="M66" s="15" t="s">
        <v>113</v>
      </c>
      <c r="O66" t="str">
        <f t="shared" si="42"/>
        <v>03</v>
      </c>
      <c r="P66" t="s">
        <v>464</v>
      </c>
      <c r="Q66">
        <v>1</v>
      </c>
      <c r="R66">
        <f t="shared" si="43"/>
        <v>0</v>
      </c>
      <c r="S66">
        <f t="shared" si="44"/>
        <v>0</v>
      </c>
      <c r="T66">
        <f t="shared" si="45"/>
        <v>0</v>
      </c>
      <c r="U66">
        <f t="shared" si="46"/>
        <v>0</v>
      </c>
      <c r="V66">
        <f t="shared" si="47"/>
        <v>0</v>
      </c>
      <c r="W66">
        <f t="shared" si="48"/>
        <v>0</v>
      </c>
      <c r="X66">
        <f t="shared" si="49"/>
        <v>0</v>
      </c>
      <c r="Y66">
        <f t="shared" si="50"/>
        <v>0</v>
      </c>
      <c r="Z66">
        <f t="shared" si="51"/>
        <v>0</v>
      </c>
      <c r="AA66">
        <f t="shared" si="52"/>
        <v>0</v>
      </c>
      <c r="AB66">
        <f t="shared" si="53"/>
        <v>0</v>
      </c>
      <c r="AC66">
        <f t="shared" si="54"/>
        <v>0</v>
      </c>
      <c r="AD66">
        <f t="shared" si="55"/>
        <v>0</v>
      </c>
      <c r="AE66">
        <f t="shared" si="56"/>
        <v>0</v>
      </c>
      <c r="AF66">
        <f t="shared" si="57"/>
        <v>0</v>
      </c>
      <c r="AG66">
        <f t="shared" si="58"/>
        <v>0</v>
      </c>
      <c r="AH66">
        <f t="shared" si="59"/>
        <v>0</v>
      </c>
      <c r="AI66">
        <f t="shared" si="60"/>
        <v>0</v>
      </c>
      <c r="AJ66">
        <f t="shared" si="61"/>
        <v>0</v>
      </c>
      <c r="AK66">
        <f t="shared" si="62"/>
        <v>0</v>
      </c>
      <c r="AL66">
        <f t="shared" si="63"/>
        <v>0</v>
      </c>
      <c r="AM66">
        <f t="shared" si="64"/>
        <v>0</v>
      </c>
      <c r="AN66">
        <f t="shared" si="65"/>
        <v>0</v>
      </c>
      <c r="AO66">
        <f t="shared" si="66"/>
        <v>0</v>
      </c>
      <c r="AP66">
        <f t="shared" si="67"/>
        <v>0</v>
      </c>
      <c r="AQ66">
        <f t="shared" si="68"/>
        <v>0</v>
      </c>
      <c r="AR66">
        <f t="shared" si="69"/>
        <v>0</v>
      </c>
      <c r="AS66">
        <f t="shared" si="70"/>
        <v>0</v>
      </c>
      <c r="AT66">
        <f t="shared" si="71"/>
        <v>0</v>
      </c>
      <c r="AU66">
        <f t="shared" si="72"/>
        <v>0</v>
      </c>
    </row>
    <row r="67" spans="1:50" ht="23.1" customHeight="1" x14ac:dyDescent="0.3">
      <c r="A67" s="6" t="s">
        <v>111</v>
      </c>
      <c r="B67" s="6" t="s">
        <v>114</v>
      </c>
      <c r="C67" s="8" t="s">
        <v>79</v>
      </c>
      <c r="D67" s="9">
        <v>34.200000000000003</v>
      </c>
      <c r="E67" s="9">
        <v>0</v>
      </c>
      <c r="F67" s="9">
        <f t="shared" si="38"/>
        <v>0</v>
      </c>
      <c r="G67" s="9">
        <v>0</v>
      </c>
      <c r="H67" s="9">
        <f t="shared" si="39"/>
        <v>0</v>
      </c>
      <c r="I67" s="9"/>
      <c r="J67" s="9">
        <f t="shared" si="40"/>
        <v>0</v>
      </c>
      <c r="K67" s="9">
        <f t="shared" si="41"/>
        <v>0</v>
      </c>
      <c r="L67" s="9">
        <f t="shared" si="41"/>
        <v>0</v>
      </c>
      <c r="M67" s="15" t="s">
        <v>113</v>
      </c>
      <c r="O67" t="str">
        <f t="shared" si="42"/>
        <v>03</v>
      </c>
      <c r="P67" t="s">
        <v>464</v>
      </c>
      <c r="Q67">
        <v>1</v>
      </c>
      <c r="R67">
        <f t="shared" si="43"/>
        <v>0</v>
      </c>
      <c r="S67">
        <f t="shared" si="44"/>
        <v>0</v>
      </c>
      <c r="T67">
        <f t="shared" si="45"/>
        <v>0</v>
      </c>
      <c r="U67">
        <f t="shared" si="46"/>
        <v>0</v>
      </c>
      <c r="V67">
        <f t="shared" si="47"/>
        <v>0</v>
      </c>
      <c r="W67">
        <f t="shared" si="48"/>
        <v>0</v>
      </c>
      <c r="X67">
        <f t="shared" si="49"/>
        <v>0</v>
      </c>
      <c r="Y67">
        <f t="shared" si="50"/>
        <v>0</v>
      </c>
      <c r="Z67">
        <f t="shared" si="51"/>
        <v>0</v>
      </c>
      <c r="AA67">
        <f t="shared" si="52"/>
        <v>0</v>
      </c>
      <c r="AB67">
        <f t="shared" si="53"/>
        <v>0</v>
      </c>
      <c r="AC67">
        <f t="shared" si="54"/>
        <v>0</v>
      </c>
      <c r="AD67">
        <f t="shared" si="55"/>
        <v>0</v>
      </c>
      <c r="AE67">
        <f t="shared" si="56"/>
        <v>0</v>
      </c>
      <c r="AF67">
        <f t="shared" si="57"/>
        <v>0</v>
      </c>
      <c r="AG67">
        <f t="shared" si="58"/>
        <v>0</v>
      </c>
      <c r="AH67">
        <f t="shared" si="59"/>
        <v>0</v>
      </c>
      <c r="AI67">
        <f t="shared" si="60"/>
        <v>0</v>
      </c>
      <c r="AJ67">
        <f t="shared" si="61"/>
        <v>0</v>
      </c>
      <c r="AK67">
        <f t="shared" si="62"/>
        <v>0</v>
      </c>
      <c r="AL67">
        <f t="shared" si="63"/>
        <v>0</v>
      </c>
      <c r="AM67">
        <f t="shared" si="64"/>
        <v>0</v>
      </c>
      <c r="AN67">
        <f t="shared" si="65"/>
        <v>0</v>
      </c>
      <c r="AO67">
        <f t="shared" si="66"/>
        <v>0</v>
      </c>
      <c r="AP67">
        <f t="shared" si="67"/>
        <v>0</v>
      </c>
      <c r="AQ67">
        <f t="shared" si="68"/>
        <v>0</v>
      </c>
      <c r="AR67">
        <f t="shared" si="69"/>
        <v>0</v>
      </c>
      <c r="AS67">
        <f t="shared" si="70"/>
        <v>0</v>
      </c>
      <c r="AT67">
        <f t="shared" si="71"/>
        <v>0</v>
      </c>
      <c r="AU67">
        <f t="shared" si="72"/>
        <v>0</v>
      </c>
    </row>
    <row r="68" spans="1:50" ht="23.1" customHeight="1" x14ac:dyDescent="0.3">
      <c r="A68" s="6" t="s">
        <v>111</v>
      </c>
      <c r="B68" s="6" t="s">
        <v>117</v>
      </c>
      <c r="C68" s="8" t="s">
        <v>79</v>
      </c>
      <c r="D68" s="9">
        <v>0.1</v>
      </c>
      <c r="E68" s="9">
        <v>0</v>
      </c>
      <c r="F68" s="9">
        <f t="shared" si="38"/>
        <v>0</v>
      </c>
      <c r="G68" s="9">
        <v>0</v>
      </c>
      <c r="H68" s="9">
        <f t="shared" si="39"/>
        <v>0</v>
      </c>
      <c r="I68" s="9"/>
      <c r="J68" s="9">
        <f t="shared" si="40"/>
        <v>0</v>
      </c>
      <c r="K68" s="9">
        <f t="shared" si="41"/>
        <v>0</v>
      </c>
      <c r="L68" s="9">
        <f t="shared" si="41"/>
        <v>0</v>
      </c>
      <c r="M68" s="15" t="s">
        <v>113</v>
      </c>
      <c r="O68" t="str">
        <f t="shared" si="42"/>
        <v>03</v>
      </c>
      <c r="P68" t="s">
        <v>464</v>
      </c>
      <c r="Q68">
        <v>1</v>
      </c>
      <c r="R68">
        <f t="shared" si="43"/>
        <v>0</v>
      </c>
      <c r="S68">
        <f t="shared" si="44"/>
        <v>0</v>
      </c>
      <c r="T68">
        <f t="shared" si="45"/>
        <v>0</v>
      </c>
      <c r="U68">
        <f t="shared" si="46"/>
        <v>0</v>
      </c>
      <c r="V68">
        <f t="shared" si="47"/>
        <v>0</v>
      </c>
      <c r="W68">
        <f t="shared" si="48"/>
        <v>0</v>
      </c>
      <c r="X68">
        <f t="shared" si="49"/>
        <v>0</v>
      </c>
      <c r="Y68">
        <f t="shared" si="50"/>
        <v>0</v>
      </c>
      <c r="Z68">
        <f t="shared" si="51"/>
        <v>0</v>
      </c>
      <c r="AA68">
        <f t="shared" si="52"/>
        <v>0</v>
      </c>
      <c r="AB68">
        <f t="shared" si="53"/>
        <v>0</v>
      </c>
      <c r="AC68">
        <f t="shared" si="54"/>
        <v>0</v>
      </c>
      <c r="AD68">
        <f t="shared" si="55"/>
        <v>0</v>
      </c>
      <c r="AE68">
        <f t="shared" si="56"/>
        <v>0</v>
      </c>
      <c r="AF68">
        <f t="shared" si="57"/>
        <v>0</v>
      </c>
      <c r="AG68">
        <f t="shared" si="58"/>
        <v>0</v>
      </c>
      <c r="AH68">
        <f t="shared" si="59"/>
        <v>0</v>
      </c>
      <c r="AI68">
        <f t="shared" si="60"/>
        <v>0</v>
      </c>
      <c r="AJ68">
        <f t="shared" si="61"/>
        <v>0</v>
      </c>
      <c r="AK68">
        <f t="shared" si="62"/>
        <v>0</v>
      </c>
      <c r="AL68">
        <f t="shared" si="63"/>
        <v>0</v>
      </c>
      <c r="AM68">
        <f t="shared" si="64"/>
        <v>0</v>
      </c>
      <c r="AN68">
        <f t="shared" si="65"/>
        <v>0</v>
      </c>
      <c r="AO68">
        <f t="shared" si="66"/>
        <v>0</v>
      </c>
      <c r="AP68">
        <f t="shared" si="67"/>
        <v>0</v>
      </c>
      <c r="AQ68">
        <f t="shared" si="68"/>
        <v>0</v>
      </c>
      <c r="AR68">
        <f t="shared" si="69"/>
        <v>0</v>
      </c>
      <c r="AS68">
        <f t="shared" si="70"/>
        <v>0</v>
      </c>
      <c r="AT68">
        <f t="shared" si="71"/>
        <v>0</v>
      </c>
      <c r="AU68">
        <f t="shared" si="72"/>
        <v>0</v>
      </c>
    </row>
    <row r="69" spans="1:50" ht="23.1" customHeight="1" x14ac:dyDescent="0.3">
      <c r="A69" s="6" t="s">
        <v>111</v>
      </c>
      <c r="B69" s="6" t="s">
        <v>115</v>
      </c>
      <c r="C69" s="8" t="s">
        <v>79</v>
      </c>
      <c r="D69" s="9">
        <v>1.1000000000000001</v>
      </c>
      <c r="E69" s="9">
        <v>0</v>
      </c>
      <c r="F69" s="9">
        <f t="shared" si="38"/>
        <v>0</v>
      </c>
      <c r="G69" s="9">
        <v>0</v>
      </c>
      <c r="H69" s="9">
        <f t="shared" si="39"/>
        <v>0</v>
      </c>
      <c r="I69" s="9"/>
      <c r="J69" s="9">
        <f t="shared" si="40"/>
        <v>0</v>
      </c>
      <c r="K69" s="9">
        <f t="shared" si="41"/>
        <v>0</v>
      </c>
      <c r="L69" s="9">
        <f t="shared" si="41"/>
        <v>0</v>
      </c>
      <c r="M69" s="15" t="s">
        <v>113</v>
      </c>
      <c r="O69" t="str">
        <f t="shared" si="42"/>
        <v>03</v>
      </c>
      <c r="P69" t="s">
        <v>464</v>
      </c>
      <c r="Q69">
        <v>1</v>
      </c>
      <c r="R69">
        <f t="shared" si="43"/>
        <v>0</v>
      </c>
      <c r="S69">
        <f t="shared" si="44"/>
        <v>0</v>
      </c>
      <c r="T69">
        <f t="shared" si="45"/>
        <v>0</v>
      </c>
      <c r="U69">
        <f t="shared" si="46"/>
        <v>0</v>
      </c>
      <c r="V69">
        <f t="shared" si="47"/>
        <v>0</v>
      </c>
      <c r="W69">
        <f t="shared" si="48"/>
        <v>0</v>
      </c>
      <c r="X69">
        <f t="shared" si="49"/>
        <v>0</v>
      </c>
      <c r="Y69">
        <f t="shared" si="50"/>
        <v>0</v>
      </c>
      <c r="Z69">
        <f t="shared" si="51"/>
        <v>0</v>
      </c>
      <c r="AA69">
        <f t="shared" si="52"/>
        <v>0</v>
      </c>
      <c r="AB69">
        <f t="shared" si="53"/>
        <v>0</v>
      </c>
      <c r="AC69">
        <f t="shared" si="54"/>
        <v>0</v>
      </c>
      <c r="AD69">
        <f t="shared" si="55"/>
        <v>0</v>
      </c>
      <c r="AE69">
        <f t="shared" si="56"/>
        <v>0</v>
      </c>
      <c r="AF69">
        <f t="shared" si="57"/>
        <v>0</v>
      </c>
      <c r="AG69">
        <f t="shared" si="58"/>
        <v>0</v>
      </c>
      <c r="AH69">
        <f t="shared" si="59"/>
        <v>0</v>
      </c>
      <c r="AI69">
        <f t="shared" si="60"/>
        <v>0</v>
      </c>
      <c r="AJ69">
        <f t="shared" si="61"/>
        <v>0</v>
      </c>
      <c r="AK69">
        <f t="shared" si="62"/>
        <v>0</v>
      </c>
      <c r="AL69">
        <f t="shared" si="63"/>
        <v>0</v>
      </c>
      <c r="AM69">
        <f t="shared" si="64"/>
        <v>0</v>
      </c>
      <c r="AN69">
        <f t="shared" si="65"/>
        <v>0</v>
      </c>
      <c r="AO69">
        <f t="shared" si="66"/>
        <v>0</v>
      </c>
      <c r="AP69">
        <f t="shared" si="67"/>
        <v>0</v>
      </c>
      <c r="AQ69">
        <f t="shared" si="68"/>
        <v>0</v>
      </c>
      <c r="AR69">
        <f t="shared" si="69"/>
        <v>0</v>
      </c>
      <c r="AS69">
        <f t="shared" si="70"/>
        <v>0</v>
      </c>
      <c r="AT69">
        <f t="shared" si="71"/>
        <v>0</v>
      </c>
      <c r="AU69">
        <f t="shared" si="72"/>
        <v>0</v>
      </c>
    </row>
    <row r="70" spans="1:50" ht="23.1" customHeight="1" x14ac:dyDescent="0.3">
      <c r="A70" s="6" t="s">
        <v>111</v>
      </c>
      <c r="B70" s="6" t="s">
        <v>118</v>
      </c>
      <c r="C70" s="8" t="s">
        <v>79</v>
      </c>
      <c r="D70" s="9">
        <v>4.9000000000000004</v>
      </c>
      <c r="E70" s="9">
        <v>0</v>
      </c>
      <c r="F70" s="9">
        <f t="shared" si="38"/>
        <v>0</v>
      </c>
      <c r="G70" s="9">
        <v>0</v>
      </c>
      <c r="H70" s="9">
        <f t="shared" si="39"/>
        <v>0</v>
      </c>
      <c r="I70" s="9"/>
      <c r="J70" s="9">
        <f t="shared" si="40"/>
        <v>0</v>
      </c>
      <c r="K70" s="9">
        <f t="shared" si="41"/>
        <v>0</v>
      </c>
      <c r="L70" s="9">
        <f t="shared" si="41"/>
        <v>0</v>
      </c>
      <c r="M70" s="15" t="s">
        <v>113</v>
      </c>
      <c r="O70" t="str">
        <f t="shared" si="42"/>
        <v>03</v>
      </c>
      <c r="P70" t="s">
        <v>464</v>
      </c>
      <c r="Q70">
        <v>1</v>
      </c>
      <c r="R70">
        <f t="shared" si="43"/>
        <v>0</v>
      </c>
      <c r="S70">
        <f t="shared" si="44"/>
        <v>0</v>
      </c>
      <c r="T70">
        <f t="shared" si="45"/>
        <v>0</v>
      </c>
      <c r="U70">
        <f t="shared" si="46"/>
        <v>0</v>
      </c>
      <c r="V70">
        <f t="shared" si="47"/>
        <v>0</v>
      </c>
      <c r="W70">
        <f t="shared" si="48"/>
        <v>0</v>
      </c>
      <c r="X70">
        <f t="shared" si="49"/>
        <v>0</v>
      </c>
      <c r="Y70">
        <f t="shared" si="50"/>
        <v>0</v>
      </c>
      <c r="Z70">
        <f t="shared" si="51"/>
        <v>0</v>
      </c>
      <c r="AA70">
        <f t="shared" si="52"/>
        <v>0</v>
      </c>
      <c r="AB70">
        <f t="shared" si="53"/>
        <v>0</v>
      </c>
      <c r="AC70">
        <f t="shared" si="54"/>
        <v>0</v>
      </c>
      <c r="AD70">
        <f t="shared" si="55"/>
        <v>0</v>
      </c>
      <c r="AE70">
        <f t="shared" si="56"/>
        <v>0</v>
      </c>
      <c r="AF70">
        <f t="shared" si="57"/>
        <v>0</v>
      </c>
      <c r="AG70">
        <f t="shared" si="58"/>
        <v>0</v>
      </c>
      <c r="AH70">
        <f t="shared" si="59"/>
        <v>0</v>
      </c>
      <c r="AI70">
        <f t="shared" si="60"/>
        <v>0</v>
      </c>
      <c r="AJ70">
        <f t="shared" si="61"/>
        <v>0</v>
      </c>
      <c r="AK70">
        <f t="shared" si="62"/>
        <v>0</v>
      </c>
      <c r="AL70">
        <f t="shared" si="63"/>
        <v>0</v>
      </c>
      <c r="AM70">
        <f t="shared" si="64"/>
        <v>0</v>
      </c>
      <c r="AN70">
        <f t="shared" si="65"/>
        <v>0</v>
      </c>
      <c r="AO70">
        <f t="shared" si="66"/>
        <v>0</v>
      </c>
      <c r="AP70">
        <f t="shared" si="67"/>
        <v>0</v>
      </c>
      <c r="AQ70">
        <f t="shared" si="68"/>
        <v>0</v>
      </c>
      <c r="AR70">
        <f t="shared" si="69"/>
        <v>0</v>
      </c>
      <c r="AS70">
        <f t="shared" si="70"/>
        <v>0</v>
      </c>
      <c r="AT70">
        <f t="shared" si="71"/>
        <v>0</v>
      </c>
      <c r="AU70">
        <f t="shared" si="72"/>
        <v>0</v>
      </c>
    </row>
    <row r="71" spans="1:50" ht="23.1" customHeight="1" x14ac:dyDescent="0.3">
      <c r="A71" s="7"/>
      <c r="B71" s="7"/>
      <c r="C71" s="14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50" ht="23.1" customHeight="1" x14ac:dyDescent="0.3">
      <c r="A72" s="7"/>
      <c r="B72" s="7"/>
      <c r="C72" s="14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50" ht="23.1" customHeight="1" x14ac:dyDescent="0.3">
      <c r="A73" s="7"/>
      <c r="B73" s="7"/>
      <c r="C73" s="14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50" ht="23.1" customHeight="1" x14ac:dyDescent="0.3">
      <c r="A74" s="7"/>
      <c r="B74" s="7"/>
      <c r="C74" s="14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50" ht="23.1" customHeight="1" x14ac:dyDescent="0.3">
      <c r="A75" s="7"/>
      <c r="B75" s="7"/>
      <c r="C75" s="14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50" ht="23.1" customHeight="1" x14ac:dyDescent="0.3">
      <c r="A76" s="7"/>
      <c r="B76" s="7"/>
      <c r="C76" s="14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50" ht="23.1" customHeight="1" x14ac:dyDescent="0.3">
      <c r="A77" s="7"/>
      <c r="B77" s="7"/>
      <c r="C77" s="14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50" ht="23.1" customHeight="1" x14ac:dyDescent="0.3">
      <c r="A78" s="7"/>
      <c r="B78" s="7"/>
      <c r="C78" s="14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50" ht="23.1" customHeight="1" x14ac:dyDescent="0.3">
      <c r="A79" s="7"/>
      <c r="B79" s="7"/>
      <c r="C79" s="14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50" ht="23.1" customHeight="1" x14ac:dyDescent="0.3">
      <c r="A80" s="10" t="s">
        <v>131</v>
      </c>
      <c r="B80" s="11"/>
      <c r="C80" s="12"/>
      <c r="D80" s="13"/>
      <c r="E80" s="13"/>
      <c r="F80" s="13">
        <f>ROUNDDOWN(SUMIF(Q63:Q79, "1", F63:F79), 0)</f>
        <v>0</v>
      </c>
      <c r="G80" s="13"/>
      <c r="H80" s="13">
        <f>ROUNDDOWN(SUMIF(Q63:Q79, "1", H63:H79), 0)</f>
        <v>0</v>
      </c>
      <c r="I80" s="13"/>
      <c r="J80" s="13">
        <f>ROUNDDOWN(SUMIF(Q63:Q79, "1", J63:J79), 0)</f>
        <v>0</v>
      </c>
      <c r="K80" s="13"/>
      <c r="L80" s="13">
        <f>F80+H80+J80</f>
        <v>0</v>
      </c>
      <c r="M80" s="13"/>
      <c r="R80">
        <f t="shared" ref="R80:AX80" si="73">ROUNDDOWN(SUM(R63:R70), 0)</f>
        <v>0</v>
      </c>
      <c r="S80">
        <f t="shared" si="73"/>
        <v>0</v>
      </c>
      <c r="T80">
        <f t="shared" si="73"/>
        <v>0</v>
      </c>
      <c r="U80">
        <f t="shared" si="73"/>
        <v>0</v>
      </c>
      <c r="V80">
        <f t="shared" si="73"/>
        <v>0</v>
      </c>
      <c r="W80">
        <f t="shared" si="73"/>
        <v>0</v>
      </c>
      <c r="X80">
        <f t="shared" si="73"/>
        <v>0</v>
      </c>
      <c r="Y80">
        <f t="shared" si="73"/>
        <v>0</v>
      </c>
      <c r="Z80">
        <f t="shared" si="73"/>
        <v>0</v>
      </c>
      <c r="AA80">
        <f t="shared" si="73"/>
        <v>0</v>
      </c>
      <c r="AB80">
        <f t="shared" si="73"/>
        <v>0</v>
      </c>
      <c r="AC80">
        <f t="shared" si="73"/>
        <v>0</v>
      </c>
      <c r="AD80">
        <f t="shared" si="73"/>
        <v>0</v>
      </c>
      <c r="AE80">
        <f t="shared" si="73"/>
        <v>0</v>
      </c>
      <c r="AF80">
        <f t="shared" si="73"/>
        <v>0</v>
      </c>
      <c r="AG80">
        <f t="shared" si="73"/>
        <v>0</v>
      </c>
      <c r="AH80">
        <f t="shared" si="73"/>
        <v>0</v>
      </c>
      <c r="AI80">
        <f t="shared" si="73"/>
        <v>0</v>
      </c>
      <c r="AJ80">
        <f t="shared" si="73"/>
        <v>0</v>
      </c>
      <c r="AK80">
        <f t="shared" si="73"/>
        <v>0</v>
      </c>
      <c r="AL80">
        <f t="shared" si="73"/>
        <v>0</v>
      </c>
      <c r="AM80">
        <f t="shared" si="73"/>
        <v>0</v>
      </c>
      <c r="AN80">
        <f t="shared" si="73"/>
        <v>0</v>
      </c>
      <c r="AO80">
        <f t="shared" si="73"/>
        <v>0</v>
      </c>
      <c r="AP80">
        <f t="shared" si="73"/>
        <v>0</v>
      </c>
      <c r="AQ80">
        <f t="shared" si="73"/>
        <v>0</v>
      </c>
      <c r="AR80">
        <f t="shared" si="73"/>
        <v>0</v>
      </c>
      <c r="AS80">
        <f t="shared" si="73"/>
        <v>0</v>
      </c>
      <c r="AT80">
        <f t="shared" si="73"/>
        <v>0</v>
      </c>
      <c r="AU80">
        <f t="shared" si="73"/>
        <v>0</v>
      </c>
      <c r="AV80">
        <f t="shared" si="73"/>
        <v>0</v>
      </c>
      <c r="AW80">
        <f t="shared" si="73"/>
        <v>0</v>
      </c>
      <c r="AX80">
        <f t="shared" si="73"/>
        <v>0</v>
      </c>
    </row>
    <row r="81" spans="1:47" ht="23.1" customHeight="1" x14ac:dyDescent="0.3">
      <c r="A81" s="57" t="s">
        <v>492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</row>
    <row r="82" spans="1:47" ht="23.1" customHeight="1" x14ac:dyDescent="0.3">
      <c r="A82" s="6" t="s">
        <v>15</v>
      </c>
      <c r="B82" s="6" t="s">
        <v>16</v>
      </c>
      <c r="C82" s="8" t="s">
        <v>17</v>
      </c>
      <c r="D82" s="9">
        <v>2677.9</v>
      </c>
      <c r="E82" s="9"/>
      <c r="F82" s="9">
        <f>ROUNDDOWN(D82*E82, 0)</f>
        <v>0</v>
      </c>
      <c r="G82" s="9">
        <v>0</v>
      </c>
      <c r="H82" s="9">
        <f>ROUNDDOWN(D82*G82, 0)</f>
        <v>0</v>
      </c>
      <c r="I82" s="9">
        <v>0</v>
      </c>
      <c r="J82" s="9">
        <f>ROUNDDOWN(D82*I82, 0)</f>
        <v>0</v>
      </c>
      <c r="K82" s="9">
        <f t="shared" ref="K82:L84" si="74">E82+G82+I82</f>
        <v>0</v>
      </c>
      <c r="L82" s="9">
        <f t="shared" si="74"/>
        <v>0</v>
      </c>
      <c r="M82" s="15"/>
      <c r="O82" t="str">
        <f>"01"</f>
        <v>01</v>
      </c>
      <c r="P82" t="s">
        <v>460</v>
      </c>
      <c r="Q82">
        <v>1</v>
      </c>
      <c r="R82">
        <f>IF(P82="기계경비", J82, 0)</f>
        <v>0</v>
      </c>
      <c r="S82">
        <f>IF(P82="운반비", J82, 0)</f>
        <v>0</v>
      </c>
      <c r="T82">
        <f>IF(P82="작업부산물", F82, 0)</f>
        <v>0</v>
      </c>
      <c r="U82">
        <f>IF(P82="관급", F82, 0)</f>
        <v>0</v>
      </c>
      <c r="V82">
        <f>IF(P82="외주비", J82, 0)</f>
        <v>0</v>
      </c>
      <c r="W82">
        <f>IF(P82="장비비", J82, 0)</f>
        <v>0</v>
      </c>
      <c r="X82">
        <f>IF(P82="폐기물처리비", J82, 0)</f>
        <v>0</v>
      </c>
      <c r="Y82">
        <f>IF(P82="가설비", J82, 0)</f>
        <v>0</v>
      </c>
      <c r="Z82">
        <f>IF(P82="잡비제외분", F82, 0)</f>
        <v>0</v>
      </c>
      <c r="AA82">
        <f>IF(P82="사급자재대", L82, 0)</f>
        <v>0</v>
      </c>
      <c r="AB82">
        <f>IF(P82="관급자재대", L82, 0)</f>
        <v>0</v>
      </c>
      <c r="AC82">
        <f>IF(P82="관급자 관급 자재대", L82, 0)</f>
        <v>0</v>
      </c>
      <c r="AD82">
        <f>IF(P82="사용자항목2", L82, 0)</f>
        <v>0</v>
      </c>
      <c r="AE82">
        <f>IF(P82="안전관리비", L82, 0)</f>
        <v>0</v>
      </c>
      <c r="AF82">
        <f>IF(P82="품질관리비", L82, 0)</f>
        <v>0</v>
      </c>
      <c r="AG82">
        <f>IF(P82="사용자항목5", L82, 0)</f>
        <v>0</v>
      </c>
      <c r="AH82">
        <f>IF(P82="사용자항목6", L82, 0)</f>
        <v>0</v>
      </c>
      <c r="AI82">
        <f>IF(P82="사용자항목7", L82, 0)</f>
        <v>0</v>
      </c>
      <c r="AJ82">
        <f>IF(P82="사용자항목8", L82, 0)</f>
        <v>0</v>
      </c>
      <c r="AK82">
        <f>IF(P82="사용자항목9", L82, 0)</f>
        <v>0</v>
      </c>
      <c r="AL82">
        <f>IF(P82="사용자항목10", L82, 0)</f>
        <v>0</v>
      </c>
      <c r="AM82">
        <f>IF(P82="사용자항목11", L82, 0)</f>
        <v>0</v>
      </c>
      <c r="AN82">
        <f>IF(P82="사용자항목12", L82, 0)</f>
        <v>0</v>
      </c>
      <c r="AO82">
        <f>IF(P82="사용자항목13", L82, 0)</f>
        <v>0</v>
      </c>
      <c r="AP82">
        <f>IF(P82="사용자항목14", L82, 0)</f>
        <v>0</v>
      </c>
      <c r="AQ82">
        <f>IF(P82="사용자항목15", L82, 0)</f>
        <v>0</v>
      </c>
      <c r="AR82">
        <f>IF(P82="사용자항목16", L82, 0)</f>
        <v>0</v>
      </c>
      <c r="AS82">
        <f>IF(P82="사용자항목17", L82, 0)</f>
        <v>0</v>
      </c>
      <c r="AT82">
        <f>IF(P82="사용자항목18", L82, 0)</f>
        <v>0</v>
      </c>
      <c r="AU82">
        <f>IF(P82="사용자항목19", L82, 0)</f>
        <v>0</v>
      </c>
    </row>
    <row r="83" spans="1:47" ht="23.1" customHeight="1" x14ac:dyDescent="0.3">
      <c r="A83" s="6" t="s">
        <v>15</v>
      </c>
      <c r="B83" s="6" t="s">
        <v>19</v>
      </c>
      <c r="C83" s="8" t="s">
        <v>17</v>
      </c>
      <c r="D83" s="9">
        <v>395.1</v>
      </c>
      <c r="E83" s="9"/>
      <c r="F83" s="9">
        <f>ROUNDDOWN(D83*E83, 0)</f>
        <v>0</v>
      </c>
      <c r="G83" s="9">
        <v>0</v>
      </c>
      <c r="H83" s="9">
        <f>ROUNDDOWN(D83*G83, 0)</f>
        <v>0</v>
      </c>
      <c r="I83" s="9">
        <v>0</v>
      </c>
      <c r="J83" s="9">
        <f>ROUNDDOWN(D83*I83, 0)</f>
        <v>0</v>
      </c>
      <c r="K83" s="9">
        <f t="shared" si="74"/>
        <v>0</v>
      </c>
      <c r="L83" s="9">
        <f t="shared" si="74"/>
        <v>0</v>
      </c>
      <c r="M83" s="15"/>
      <c r="O83" t="str">
        <f>"01"</f>
        <v>01</v>
      </c>
      <c r="P83" t="s">
        <v>460</v>
      </c>
      <c r="Q83">
        <v>1</v>
      </c>
      <c r="R83">
        <f>IF(P83="기계경비", J83, 0)</f>
        <v>0</v>
      </c>
      <c r="S83">
        <f>IF(P83="운반비", J83, 0)</f>
        <v>0</v>
      </c>
      <c r="T83">
        <f>IF(P83="작업부산물", F83, 0)</f>
        <v>0</v>
      </c>
      <c r="U83">
        <f>IF(P83="관급", F83, 0)</f>
        <v>0</v>
      </c>
      <c r="V83">
        <f>IF(P83="외주비", J83, 0)</f>
        <v>0</v>
      </c>
      <c r="W83">
        <f>IF(P83="장비비", J83, 0)</f>
        <v>0</v>
      </c>
      <c r="X83">
        <f>IF(P83="폐기물처리비", J83, 0)</f>
        <v>0</v>
      </c>
      <c r="Y83">
        <f>IF(P83="가설비", J83, 0)</f>
        <v>0</v>
      </c>
      <c r="Z83">
        <f>IF(P83="잡비제외분", F83, 0)</f>
        <v>0</v>
      </c>
      <c r="AA83">
        <f>IF(P83="사급자재대", L83, 0)</f>
        <v>0</v>
      </c>
      <c r="AB83">
        <f>IF(P83="관급자재대", L83, 0)</f>
        <v>0</v>
      </c>
      <c r="AC83">
        <f>IF(P83="관급자 관급 자재대", L83, 0)</f>
        <v>0</v>
      </c>
      <c r="AD83">
        <f>IF(P83="사용자항목2", L83, 0)</f>
        <v>0</v>
      </c>
      <c r="AE83">
        <f>IF(P83="안전관리비", L83, 0)</f>
        <v>0</v>
      </c>
      <c r="AF83">
        <f>IF(P83="품질관리비", L83, 0)</f>
        <v>0</v>
      </c>
      <c r="AG83">
        <f>IF(P83="사용자항목5", L83, 0)</f>
        <v>0</v>
      </c>
      <c r="AH83">
        <f>IF(P83="사용자항목6", L83, 0)</f>
        <v>0</v>
      </c>
      <c r="AI83">
        <f>IF(P83="사용자항목7", L83, 0)</f>
        <v>0</v>
      </c>
      <c r="AJ83">
        <f>IF(P83="사용자항목8", L83, 0)</f>
        <v>0</v>
      </c>
      <c r="AK83">
        <f>IF(P83="사용자항목9", L83, 0)</f>
        <v>0</v>
      </c>
      <c r="AL83">
        <f>IF(P83="사용자항목10", L83, 0)</f>
        <v>0</v>
      </c>
      <c r="AM83">
        <f>IF(P83="사용자항목11", L83, 0)</f>
        <v>0</v>
      </c>
      <c r="AN83">
        <f>IF(P83="사용자항목12", L83, 0)</f>
        <v>0</v>
      </c>
      <c r="AO83">
        <f>IF(P83="사용자항목13", L83, 0)</f>
        <v>0</v>
      </c>
      <c r="AP83">
        <f>IF(P83="사용자항목14", L83, 0)</f>
        <v>0</v>
      </c>
      <c r="AQ83">
        <f>IF(P83="사용자항목15", L83, 0)</f>
        <v>0</v>
      </c>
      <c r="AR83">
        <f>IF(P83="사용자항목16", L83, 0)</f>
        <v>0</v>
      </c>
      <c r="AS83">
        <f>IF(P83="사용자항목17", L83, 0)</f>
        <v>0</v>
      </c>
      <c r="AT83">
        <f>IF(P83="사용자항목18", L83, 0)</f>
        <v>0</v>
      </c>
      <c r="AU83">
        <f>IF(P83="사용자항목19", L83, 0)</f>
        <v>0</v>
      </c>
    </row>
    <row r="84" spans="1:47" ht="23.1" customHeight="1" x14ac:dyDescent="0.3">
      <c r="A84" s="6" t="s">
        <v>15</v>
      </c>
      <c r="B84" s="6" t="s">
        <v>20</v>
      </c>
      <c r="C84" s="8" t="s">
        <v>17</v>
      </c>
      <c r="D84" s="9">
        <v>101.6</v>
      </c>
      <c r="E84" s="9"/>
      <c r="F84" s="9">
        <f>ROUNDDOWN(D84*E84, 0)</f>
        <v>0</v>
      </c>
      <c r="G84" s="9">
        <v>0</v>
      </c>
      <c r="H84" s="9">
        <f>ROUNDDOWN(D84*G84, 0)</f>
        <v>0</v>
      </c>
      <c r="I84" s="9">
        <v>0</v>
      </c>
      <c r="J84" s="9">
        <f>ROUNDDOWN(D84*I84, 0)</f>
        <v>0</v>
      </c>
      <c r="K84" s="9">
        <f t="shared" si="74"/>
        <v>0</v>
      </c>
      <c r="L84" s="9">
        <f t="shared" si="74"/>
        <v>0</v>
      </c>
      <c r="M84" s="15"/>
      <c r="O84" t="str">
        <f>"01"</f>
        <v>01</v>
      </c>
      <c r="P84" t="s">
        <v>460</v>
      </c>
      <c r="Q84">
        <v>1</v>
      </c>
      <c r="R84">
        <f>IF(P84="기계경비", J84, 0)</f>
        <v>0</v>
      </c>
      <c r="S84">
        <f>IF(P84="운반비", J84, 0)</f>
        <v>0</v>
      </c>
      <c r="T84">
        <f>IF(P84="작업부산물", F84, 0)</f>
        <v>0</v>
      </c>
      <c r="U84">
        <f>IF(P84="관급", F84, 0)</f>
        <v>0</v>
      </c>
      <c r="V84">
        <f>IF(P84="외주비", J84, 0)</f>
        <v>0</v>
      </c>
      <c r="W84">
        <f>IF(P84="장비비", J84, 0)</f>
        <v>0</v>
      </c>
      <c r="X84">
        <f>IF(P84="폐기물처리비", J84, 0)</f>
        <v>0</v>
      </c>
      <c r="Y84">
        <f>IF(P84="가설비", J84, 0)</f>
        <v>0</v>
      </c>
      <c r="Z84">
        <f>IF(P84="잡비제외분", F84, 0)</f>
        <v>0</v>
      </c>
      <c r="AA84">
        <f>IF(P84="사급자재대", L84, 0)</f>
        <v>0</v>
      </c>
      <c r="AB84">
        <f>IF(P84="관급자재대", L84, 0)</f>
        <v>0</v>
      </c>
      <c r="AC84">
        <f>IF(P84="관급자 관급 자재대", L84, 0)</f>
        <v>0</v>
      </c>
      <c r="AD84">
        <f>IF(P84="사용자항목2", L84, 0)</f>
        <v>0</v>
      </c>
      <c r="AE84">
        <f>IF(P84="안전관리비", L84, 0)</f>
        <v>0</v>
      </c>
      <c r="AF84">
        <f>IF(P84="품질관리비", L84, 0)</f>
        <v>0</v>
      </c>
      <c r="AG84">
        <f>IF(P84="사용자항목5", L84, 0)</f>
        <v>0</v>
      </c>
      <c r="AH84">
        <f>IF(P84="사용자항목6", L84, 0)</f>
        <v>0</v>
      </c>
      <c r="AI84">
        <f>IF(P84="사용자항목7", L84, 0)</f>
        <v>0</v>
      </c>
      <c r="AJ84">
        <f>IF(P84="사용자항목8", L84, 0)</f>
        <v>0</v>
      </c>
      <c r="AK84">
        <f>IF(P84="사용자항목9", L84, 0)</f>
        <v>0</v>
      </c>
      <c r="AL84">
        <f>IF(P84="사용자항목10", L84, 0)</f>
        <v>0</v>
      </c>
      <c r="AM84">
        <f>IF(P84="사용자항목11", L84, 0)</f>
        <v>0</v>
      </c>
      <c r="AN84">
        <f>IF(P84="사용자항목12", L84, 0)</f>
        <v>0</v>
      </c>
      <c r="AO84">
        <f>IF(P84="사용자항목13", L84, 0)</f>
        <v>0</v>
      </c>
      <c r="AP84">
        <f>IF(P84="사용자항목14", L84, 0)</f>
        <v>0</v>
      </c>
      <c r="AQ84">
        <f>IF(P84="사용자항목15", L84, 0)</f>
        <v>0</v>
      </c>
      <c r="AR84">
        <f>IF(P84="사용자항목16", L84, 0)</f>
        <v>0</v>
      </c>
      <c r="AS84">
        <f>IF(P84="사용자항목17", L84, 0)</f>
        <v>0</v>
      </c>
      <c r="AT84">
        <f>IF(P84="사용자항목18", L84, 0)</f>
        <v>0</v>
      </c>
      <c r="AU84">
        <f>IF(P84="사용자항목19", L84, 0)</f>
        <v>0</v>
      </c>
    </row>
    <row r="85" spans="1:47" ht="23.1" customHeight="1" x14ac:dyDescent="0.3">
      <c r="A85" s="7"/>
      <c r="B85" s="7"/>
      <c r="C85" s="14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7" ht="23.1" customHeight="1" x14ac:dyDescent="0.3">
      <c r="A86" s="7"/>
      <c r="B86" s="7"/>
      <c r="C86" s="14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7" ht="23.1" customHeight="1" x14ac:dyDescent="0.3">
      <c r="A87" s="7"/>
      <c r="B87" s="7"/>
      <c r="C87" s="14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7" ht="23.1" customHeight="1" x14ac:dyDescent="0.3">
      <c r="A88" s="7"/>
      <c r="B88" s="7"/>
      <c r="C88" s="14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7" ht="23.1" customHeight="1" x14ac:dyDescent="0.3">
      <c r="A89" s="7"/>
      <c r="B89" s="7"/>
      <c r="C89" s="14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7" ht="23.1" customHeight="1" x14ac:dyDescent="0.3">
      <c r="A90" s="7"/>
      <c r="B90" s="7"/>
      <c r="C90" s="14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7" ht="23.1" customHeight="1" x14ac:dyDescent="0.3">
      <c r="A91" s="7"/>
      <c r="B91" s="7"/>
      <c r="C91" s="14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7" ht="23.1" customHeight="1" x14ac:dyDescent="0.3">
      <c r="A92" s="7"/>
      <c r="B92" s="7"/>
      <c r="C92" s="14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7" ht="23.1" customHeight="1" x14ac:dyDescent="0.3">
      <c r="A93" s="7"/>
      <c r="B93" s="7"/>
      <c r="C93" s="14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7" ht="23.1" customHeight="1" x14ac:dyDescent="0.3">
      <c r="A94" s="7"/>
      <c r="B94" s="7"/>
      <c r="C94" s="14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7" ht="23.1" customHeight="1" x14ac:dyDescent="0.3">
      <c r="A95" s="7"/>
      <c r="B95" s="7"/>
      <c r="C95" s="14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7" ht="23.1" customHeight="1" x14ac:dyDescent="0.3">
      <c r="A96" s="7"/>
      <c r="B96" s="7"/>
      <c r="C96" s="14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50" ht="23.1" customHeight="1" x14ac:dyDescent="0.3">
      <c r="A97" s="7"/>
      <c r="B97" s="7"/>
      <c r="C97" s="14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50" ht="23.1" customHeight="1" x14ac:dyDescent="0.3">
      <c r="A98" s="7"/>
      <c r="B98" s="7"/>
      <c r="C98" s="14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50" ht="23.1" customHeight="1" x14ac:dyDescent="0.3">
      <c r="A99" s="10" t="s">
        <v>131</v>
      </c>
      <c r="B99" s="11"/>
      <c r="C99" s="12"/>
      <c r="D99" s="13"/>
      <c r="E99" s="13"/>
      <c r="F99" s="13">
        <f>ROUNDDOWN(SUMIF(Q82:Q98, "1", F82:F98), 0)</f>
        <v>0</v>
      </c>
      <c r="G99" s="13"/>
      <c r="H99" s="13">
        <f>ROUNDDOWN(SUMIF(Q82:Q98, "1", H82:H98), 0)</f>
        <v>0</v>
      </c>
      <c r="I99" s="13"/>
      <c r="J99" s="13">
        <f>ROUNDDOWN(SUMIF(Q82:Q98, "1", J82:J98), 0)</f>
        <v>0</v>
      </c>
      <c r="K99" s="13"/>
      <c r="L99" s="13">
        <f>F99+H99+J99</f>
        <v>0</v>
      </c>
      <c r="M99" s="13"/>
      <c r="R99">
        <f t="shared" ref="R99:AX99" si="75">ROUNDDOWN(SUM(R82:R84), 0)</f>
        <v>0</v>
      </c>
      <c r="S99">
        <f t="shared" si="75"/>
        <v>0</v>
      </c>
      <c r="T99">
        <f t="shared" si="75"/>
        <v>0</v>
      </c>
      <c r="U99">
        <f t="shared" si="75"/>
        <v>0</v>
      </c>
      <c r="V99">
        <f t="shared" si="75"/>
        <v>0</v>
      </c>
      <c r="W99">
        <f t="shared" si="75"/>
        <v>0</v>
      </c>
      <c r="X99">
        <f t="shared" si="75"/>
        <v>0</v>
      </c>
      <c r="Y99">
        <f t="shared" si="75"/>
        <v>0</v>
      </c>
      <c r="Z99">
        <f t="shared" si="75"/>
        <v>0</v>
      </c>
      <c r="AA99">
        <f t="shared" si="75"/>
        <v>0</v>
      </c>
      <c r="AB99">
        <f t="shared" si="75"/>
        <v>0</v>
      </c>
      <c r="AC99">
        <f t="shared" si="75"/>
        <v>0</v>
      </c>
      <c r="AD99">
        <f t="shared" si="75"/>
        <v>0</v>
      </c>
      <c r="AE99">
        <f t="shared" si="75"/>
        <v>0</v>
      </c>
      <c r="AF99">
        <f t="shared" si="75"/>
        <v>0</v>
      </c>
      <c r="AG99">
        <f t="shared" si="75"/>
        <v>0</v>
      </c>
      <c r="AH99">
        <f t="shared" si="75"/>
        <v>0</v>
      </c>
      <c r="AI99">
        <f t="shared" si="75"/>
        <v>0</v>
      </c>
      <c r="AJ99">
        <f t="shared" si="75"/>
        <v>0</v>
      </c>
      <c r="AK99">
        <f t="shared" si="75"/>
        <v>0</v>
      </c>
      <c r="AL99">
        <f t="shared" si="75"/>
        <v>0</v>
      </c>
      <c r="AM99">
        <f t="shared" si="75"/>
        <v>0</v>
      </c>
      <c r="AN99">
        <f t="shared" si="75"/>
        <v>0</v>
      </c>
      <c r="AO99">
        <f t="shared" si="75"/>
        <v>0</v>
      </c>
      <c r="AP99">
        <f t="shared" si="75"/>
        <v>0</v>
      </c>
      <c r="AQ99">
        <f t="shared" si="75"/>
        <v>0</v>
      </c>
      <c r="AR99">
        <f t="shared" si="75"/>
        <v>0</v>
      </c>
      <c r="AS99">
        <f t="shared" si="75"/>
        <v>0</v>
      </c>
      <c r="AT99">
        <f t="shared" si="75"/>
        <v>0</v>
      </c>
      <c r="AU99">
        <f t="shared" si="75"/>
        <v>0</v>
      </c>
      <c r="AV99">
        <f t="shared" si="75"/>
        <v>0</v>
      </c>
      <c r="AW99">
        <f t="shared" si="75"/>
        <v>0</v>
      </c>
      <c r="AX99">
        <f t="shared" si="75"/>
        <v>0</v>
      </c>
    </row>
    <row r="100" spans="1:50" ht="23.1" customHeight="1" x14ac:dyDescent="0.3">
      <c r="A100" s="57" t="s">
        <v>493</v>
      </c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1:50" ht="23.1" customHeight="1" x14ac:dyDescent="0.3">
      <c r="A101" s="6" t="s">
        <v>177</v>
      </c>
      <c r="B101" s="6" t="s">
        <v>178</v>
      </c>
      <c r="C101" s="8" t="s">
        <v>179</v>
      </c>
      <c r="D101" s="9">
        <v>2</v>
      </c>
      <c r="E101" s="9"/>
      <c r="F101" s="9">
        <f>ROUNDDOWN(D101*E101, 0)</f>
        <v>0</v>
      </c>
      <c r="G101" s="9"/>
      <c r="H101" s="9"/>
      <c r="I101" s="9"/>
      <c r="J101" s="9">
        <f>ROUNDDOWN(D101*I101, 0)</f>
        <v>0</v>
      </c>
      <c r="K101" s="9">
        <f t="shared" ref="K101:L103" si="76">E101+G101+I101</f>
        <v>0</v>
      </c>
      <c r="L101" s="9">
        <f t="shared" si="76"/>
        <v>0</v>
      </c>
      <c r="M101" s="15"/>
      <c r="O101" t="str">
        <f>""</f>
        <v/>
      </c>
      <c r="P101" s="1" t="s">
        <v>129</v>
      </c>
      <c r="Q101">
        <v>1</v>
      </c>
      <c r="R101">
        <f>IF(P101="기계경비", J101, 0)</f>
        <v>0</v>
      </c>
      <c r="S101">
        <f>IF(P101="운반비", J101, 0)</f>
        <v>0</v>
      </c>
      <c r="T101">
        <f>IF(P101="작업부산물", F101, 0)</f>
        <v>0</v>
      </c>
      <c r="U101">
        <f>IF(P101="관급", F101, 0)</f>
        <v>0</v>
      </c>
      <c r="V101">
        <f>IF(P101="외주비", J101, 0)</f>
        <v>0</v>
      </c>
      <c r="W101">
        <f>IF(P101="장비비", J101, 0)</f>
        <v>0</v>
      </c>
      <c r="X101">
        <f>IF(P101="폐기물처리비", J101, 0)</f>
        <v>0</v>
      </c>
      <c r="Y101">
        <f>IF(P101="가설비", J101, 0)</f>
        <v>0</v>
      </c>
      <c r="Z101">
        <f>IF(P101="잡비제외분", F101, 0)</f>
        <v>0</v>
      </c>
      <c r="AA101">
        <f>IF(P101="사급자재대", L101, 0)</f>
        <v>0</v>
      </c>
      <c r="AB101">
        <f>IF(P101="관급자재대", L101, 0)</f>
        <v>0</v>
      </c>
      <c r="AC101">
        <f>IF(P101="관급자 관급 자재대", L101, 0)</f>
        <v>0</v>
      </c>
      <c r="AD101">
        <f>IF(P101="사용자항목2", L101, 0)</f>
        <v>0</v>
      </c>
      <c r="AE101">
        <f>IF(P101="안전관리비", L101, 0)</f>
        <v>0</v>
      </c>
      <c r="AF101">
        <f>IF(P101="품질관리비", L101, 0)</f>
        <v>0</v>
      </c>
      <c r="AG101">
        <f>IF(P101="사용자항목5", L101, 0)</f>
        <v>0</v>
      </c>
      <c r="AH101">
        <f>IF(P101="사용자항목6", L101, 0)</f>
        <v>0</v>
      </c>
      <c r="AI101">
        <f>IF(P101="사용자항목7", L101, 0)</f>
        <v>0</v>
      </c>
      <c r="AJ101">
        <f>IF(P101="사용자항목8", L101, 0)</f>
        <v>0</v>
      </c>
      <c r="AK101">
        <f>IF(P101="사용자항목9", L101, 0)</f>
        <v>0</v>
      </c>
      <c r="AL101">
        <f>IF(P101="사용자항목10", L101, 0)</f>
        <v>0</v>
      </c>
      <c r="AM101">
        <f>IF(P101="사용자항목11", L101, 0)</f>
        <v>0</v>
      </c>
      <c r="AN101">
        <f>IF(P101="사용자항목12", L101, 0)</f>
        <v>0</v>
      </c>
      <c r="AO101">
        <f>IF(P101="사용자항목13", L101, 0)</f>
        <v>0</v>
      </c>
      <c r="AP101">
        <f>IF(P101="사용자항목14", L101, 0)</f>
        <v>0</v>
      </c>
      <c r="AQ101">
        <f>IF(P101="사용자항목15", L101, 0)</f>
        <v>0</v>
      </c>
      <c r="AR101">
        <f>IF(P101="사용자항목16", L101, 0)</f>
        <v>0</v>
      </c>
      <c r="AS101">
        <f>IF(P101="사용자항목17", L101, 0)</f>
        <v>0</v>
      </c>
      <c r="AT101">
        <f>IF(P101="사용자항목18", L101, 0)</f>
        <v>0</v>
      </c>
      <c r="AU101">
        <f>IF(P101="사용자항목19", L101, 0)</f>
        <v>0</v>
      </c>
    </row>
    <row r="102" spans="1:50" ht="23.1" customHeight="1" x14ac:dyDescent="0.3">
      <c r="A102" s="6" t="s">
        <v>110</v>
      </c>
      <c r="B102" s="6" t="s">
        <v>133</v>
      </c>
      <c r="C102" s="8" t="s">
        <v>134</v>
      </c>
      <c r="D102" s="9">
        <v>16</v>
      </c>
      <c r="E102" s="9"/>
      <c r="F102" s="9">
        <f>ROUNDDOWN(D102*E102, 0)</f>
        <v>0</v>
      </c>
      <c r="G102" s="9"/>
      <c r="H102" s="9"/>
      <c r="I102" s="9"/>
      <c r="J102" s="9">
        <f>ROUNDDOWN(D102*I102, 0)</f>
        <v>0</v>
      </c>
      <c r="K102" s="9">
        <f t="shared" si="76"/>
        <v>0</v>
      </c>
      <c r="L102" s="9">
        <f t="shared" si="76"/>
        <v>0</v>
      </c>
      <c r="M102" s="15"/>
      <c r="O102" t="str">
        <f>""</f>
        <v/>
      </c>
      <c r="P102" s="1" t="s">
        <v>129</v>
      </c>
      <c r="Q102">
        <v>1</v>
      </c>
      <c r="R102">
        <f>IF(P102="기계경비", J102, 0)</f>
        <v>0</v>
      </c>
      <c r="S102">
        <f>IF(P102="운반비", J102, 0)</f>
        <v>0</v>
      </c>
      <c r="T102">
        <f>IF(P102="작업부산물", F102, 0)</f>
        <v>0</v>
      </c>
      <c r="U102">
        <f>IF(P102="관급", F102, 0)</f>
        <v>0</v>
      </c>
      <c r="V102">
        <f>IF(P102="외주비", J102, 0)</f>
        <v>0</v>
      </c>
      <c r="W102">
        <f>IF(P102="장비비", J102, 0)</f>
        <v>0</v>
      </c>
      <c r="X102">
        <f>IF(P102="폐기물처리비", J102, 0)</f>
        <v>0</v>
      </c>
      <c r="Y102">
        <f>IF(P102="가설비", J102, 0)</f>
        <v>0</v>
      </c>
      <c r="Z102">
        <f>IF(P102="잡비제외분", F102, 0)</f>
        <v>0</v>
      </c>
      <c r="AA102">
        <f>IF(P102="사급자재대", L102, 0)</f>
        <v>0</v>
      </c>
      <c r="AB102">
        <f>IF(P102="관급자재대", L102, 0)</f>
        <v>0</v>
      </c>
      <c r="AC102">
        <f>IF(P102="관급자 관급 자재대", L102, 0)</f>
        <v>0</v>
      </c>
      <c r="AD102">
        <f>IF(P102="사용자항목2", L102, 0)</f>
        <v>0</v>
      </c>
      <c r="AE102">
        <f>IF(P102="안전관리비", L102, 0)</f>
        <v>0</v>
      </c>
      <c r="AF102">
        <f>IF(P102="품질관리비", L102, 0)</f>
        <v>0</v>
      </c>
      <c r="AG102">
        <f>IF(P102="사용자항목5", L102, 0)</f>
        <v>0</v>
      </c>
      <c r="AH102">
        <f>IF(P102="사용자항목6", L102, 0)</f>
        <v>0</v>
      </c>
      <c r="AI102">
        <f>IF(P102="사용자항목7", L102, 0)</f>
        <v>0</v>
      </c>
      <c r="AJ102">
        <f>IF(P102="사용자항목8", L102, 0)</f>
        <v>0</v>
      </c>
      <c r="AK102">
        <f>IF(P102="사용자항목9", L102, 0)</f>
        <v>0</v>
      </c>
      <c r="AL102">
        <f>IF(P102="사용자항목10", L102, 0)</f>
        <v>0</v>
      </c>
      <c r="AM102">
        <f>IF(P102="사용자항목11", L102, 0)</f>
        <v>0</v>
      </c>
      <c r="AN102">
        <f>IF(P102="사용자항목12", L102, 0)</f>
        <v>0</v>
      </c>
      <c r="AO102">
        <f>IF(P102="사용자항목13", L102, 0)</f>
        <v>0</v>
      </c>
      <c r="AP102">
        <f>IF(P102="사용자항목14", L102, 0)</f>
        <v>0</v>
      </c>
      <c r="AQ102">
        <f>IF(P102="사용자항목15", L102, 0)</f>
        <v>0</v>
      </c>
      <c r="AR102">
        <f>IF(P102="사용자항목16", L102, 0)</f>
        <v>0</v>
      </c>
      <c r="AS102">
        <f>IF(P102="사용자항목17", L102, 0)</f>
        <v>0</v>
      </c>
      <c r="AT102">
        <f>IF(P102="사용자항목18", L102, 0)</f>
        <v>0</v>
      </c>
      <c r="AU102">
        <f>IF(P102="사용자항목19", L102, 0)</f>
        <v>0</v>
      </c>
    </row>
    <row r="103" spans="1:50" ht="23.1" customHeight="1" x14ac:dyDescent="0.3">
      <c r="A103" s="6" t="s">
        <v>108</v>
      </c>
      <c r="B103" s="6" t="s">
        <v>135</v>
      </c>
      <c r="C103" s="8" t="s">
        <v>134</v>
      </c>
      <c r="D103" s="9">
        <v>32</v>
      </c>
      <c r="E103" s="9"/>
      <c r="F103" s="9">
        <f>ROUNDDOWN(D103*E103, 0)</f>
        <v>0</v>
      </c>
      <c r="G103" s="9"/>
      <c r="H103" s="9"/>
      <c r="I103" s="9"/>
      <c r="J103" s="9">
        <f>ROUNDDOWN(D103*I103, 0)</f>
        <v>0</v>
      </c>
      <c r="K103" s="9">
        <f t="shared" si="76"/>
        <v>0</v>
      </c>
      <c r="L103" s="9">
        <f t="shared" si="76"/>
        <v>0</v>
      </c>
      <c r="M103" s="15"/>
      <c r="O103" t="str">
        <f>""</f>
        <v/>
      </c>
      <c r="P103" s="1" t="s">
        <v>129</v>
      </c>
      <c r="Q103">
        <v>1</v>
      </c>
      <c r="R103">
        <f>IF(P103="기계경비", J103, 0)</f>
        <v>0</v>
      </c>
      <c r="S103">
        <f>IF(P103="운반비", J103, 0)</f>
        <v>0</v>
      </c>
      <c r="T103">
        <f>IF(P103="작업부산물", F103, 0)</f>
        <v>0</v>
      </c>
      <c r="U103">
        <f>IF(P103="관급", F103, 0)</f>
        <v>0</v>
      </c>
      <c r="V103">
        <f>IF(P103="외주비", J103, 0)</f>
        <v>0</v>
      </c>
      <c r="W103">
        <f>IF(P103="장비비", J103, 0)</f>
        <v>0</v>
      </c>
      <c r="X103">
        <f>IF(P103="폐기물처리비", J103, 0)</f>
        <v>0</v>
      </c>
      <c r="Y103">
        <f>IF(P103="가설비", J103, 0)</f>
        <v>0</v>
      </c>
      <c r="Z103">
        <f>IF(P103="잡비제외분", F103, 0)</f>
        <v>0</v>
      </c>
      <c r="AA103">
        <f>IF(P103="사급자재대", L103, 0)</f>
        <v>0</v>
      </c>
      <c r="AB103">
        <f>IF(P103="관급자재대", L103, 0)</f>
        <v>0</v>
      </c>
      <c r="AC103">
        <f>IF(P103="관급자 관급 자재대", L103, 0)</f>
        <v>0</v>
      </c>
      <c r="AD103">
        <f>IF(P103="사용자항목2", L103, 0)</f>
        <v>0</v>
      </c>
      <c r="AE103">
        <f>IF(P103="안전관리비", L103, 0)</f>
        <v>0</v>
      </c>
      <c r="AF103">
        <f>IF(P103="품질관리비", L103, 0)</f>
        <v>0</v>
      </c>
      <c r="AG103">
        <f>IF(P103="사용자항목5", L103, 0)</f>
        <v>0</v>
      </c>
      <c r="AH103">
        <f>IF(P103="사용자항목6", L103, 0)</f>
        <v>0</v>
      </c>
      <c r="AI103">
        <f>IF(P103="사용자항목7", L103, 0)</f>
        <v>0</v>
      </c>
      <c r="AJ103">
        <f>IF(P103="사용자항목8", L103, 0)</f>
        <v>0</v>
      </c>
      <c r="AK103">
        <f>IF(P103="사용자항목9", L103, 0)</f>
        <v>0</v>
      </c>
      <c r="AL103">
        <f>IF(P103="사용자항목10", L103, 0)</f>
        <v>0</v>
      </c>
      <c r="AM103">
        <f>IF(P103="사용자항목11", L103, 0)</f>
        <v>0</v>
      </c>
      <c r="AN103">
        <f>IF(P103="사용자항목12", L103, 0)</f>
        <v>0</v>
      </c>
      <c r="AO103">
        <f>IF(P103="사용자항목13", L103, 0)</f>
        <v>0</v>
      </c>
      <c r="AP103">
        <f>IF(P103="사용자항목14", L103, 0)</f>
        <v>0</v>
      </c>
      <c r="AQ103">
        <f>IF(P103="사용자항목15", L103, 0)</f>
        <v>0</v>
      </c>
      <c r="AR103">
        <f>IF(P103="사용자항목16", L103, 0)</f>
        <v>0</v>
      </c>
      <c r="AS103">
        <f>IF(P103="사용자항목17", L103, 0)</f>
        <v>0</v>
      </c>
      <c r="AT103">
        <f>IF(P103="사용자항목18", L103, 0)</f>
        <v>0</v>
      </c>
      <c r="AU103">
        <f>IF(P103="사용자항목19", L103, 0)</f>
        <v>0</v>
      </c>
    </row>
    <row r="104" spans="1:50" ht="23.1" customHeight="1" x14ac:dyDescent="0.3">
      <c r="A104" s="7"/>
      <c r="B104" s="7"/>
      <c r="C104" s="14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50" ht="23.1" customHeight="1" x14ac:dyDescent="0.3">
      <c r="A105" s="7"/>
      <c r="B105" s="7"/>
      <c r="C105" s="14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50" ht="23.1" customHeight="1" x14ac:dyDescent="0.3">
      <c r="A106" s="7"/>
      <c r="B106" s="7"/>
      <c r="C106" s="14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50" ht="23.1" customHeight="1" x14ac:dyDescent="0.3">
      <c r="A107" s="7"/>
      <c r="B107" s="7"/>
      <c r="C107" s="14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50" ht="23.1" customHeight="1" x14ac:dyDescent="0.3">
      <c r="A108" s="7"/>
      <c r="B108" s="7"/>
      <c r="C108" s="14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50" ht="23.1" customHeight="1" x14ac:dyDescent="0.3">
      <c r="A109" s="7"/>
      <c r="B109" s="7"/>
      <c r="C109" s="14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50" ht="23.1" customHeight="1" x14ac:dyDescent="0.3">
      <c r="A110" s="7"/>
      <c r="B110" s="7"/>
      <c r="C110" s="14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50" ht="23.1" customHeight="1" x14ac:dyDescent="0.3">
      <c r="A111" s="7"/>
      <c r="B111" s="7"/>
      <c r="C111" s="14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50" ht="23.1" customHeight="1" x14ac:dyDescent="0.3">
      <c r="A112" s="7"/>
      <c r="B112" s="7"/>
      <c r="C112" s="14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50" ht="23.1" customHeight="1" x14ac:dyDescent="0.3">
      <c r="A113" s="7"/>
      <c r="B113" s="7"/>
      <c r="C113" s="14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50" ht="23.1" customHeight="1" x14ac:dyDescent="0.3">
      <c r="A114" s="7"/>
      <c r="B114" s="7"/>
      <c r="C114" s="14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50" ht="23.1" customHeight="1" x14ac:dyDescent="0.3">
      <c r="A115" s="7"/>
      <c r="B115" s="7"/>
      <c r="C115" s="14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50" ht="23.1" customHeight="1" x14ac:dyDescent="0.3">
      <c r="A116" s="7"/>
      <c r="B116" s="7"/>
      <c r="C116" s="14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50" ht="23.1" customHeight="1" x14ac:dyDescent="0.3">
      <c r="A117" s="7"/>
      <c r="B117" s="7"/>
      <c r="C117" s="14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50" ht="23.1" customHeight="1" x14ac:dyDescent="0.3">
      <c r="A118" s="10" t="s">
        <v>131</v>
      </c>
      <c r="B118" s="11"/>
      <c r="C118" s="12"/>
      <c r="D118" s="13"/>
      <c r="E118" s="13"/>
      <c r="F118" s="13">
        <f>ROUNDDOWN(SUMIF(Q101:Q117, "1", F101:F117), 0)</f>
        <v>0</v>
      </c>
      <c r="G118" s="13"/>
      <c r="H118" s="13">
        <f>ROUNDDOWN(SUMIF(Q101:Q117, "1", H101:H117), 0)</f>
        <v>0</v>
      </c>
      <c r="I118" s="13"/>
      <c r="J118" s="13">
        <f>ROUNDDOWN(SUMIF(Q101:Q117, "1", J101:J117), 0)</f>
        <v>0</v>
      </c>
      <c r="K118" s="13"/>
      <c r="L118" s="13">
        <f>F118+H118+J118</f>
        <v>0</v>
      </c>
      <c r="M118" s="13"/>
      <c r="R118">
        <f t="shared" ref="R118:AX118" si="77">ROUNDDOWN(SUM(R101:R103), 0)</f>
        <v>0</v>
      </c>
      <c r="S118">
        <f t="shared" si="77"/>
        <v>0</v>
      </c>
      <c r="T118">
        <f t="shared" si="77"/>
        <v>0</v>
      </c>
      <c r="U118">
        <f t="shared" si="77"/>
        <v>0</v>
      </c>
      <c r="V118">
        <f t="shared" si="77"/>
        <v>0</v>
      </c>
      <c r="W118">
        <f t="shared" si="77"/>
        <v>0</v>
      </c>
      <c r="X118">
        <f t="shared" si="77"/>
        <v>0</v>
      </c>
      <c r="Y118">
        <f t="shared" si="77"/>
        <v>0</v>
      </c>
      <c r="Z118">
        <f t="shared" si="77"/>
        <v>0</v>
      </c>
      <c r="AA118">
        <f t="shared" si="77"/>
        <v>0</v>
      </c>
      <c r="AB118">
        <f t="shared" si="77"/>
        <v>0</v>
      </c>
      <c r="AC118">
        <f t="shared" si="77"/>
        <v>0</v>
      </c>
      <c r="AD118">
        <f t="shared" si="77"/>
        <v>0</v>
      </c>
      <c r="AE118">
        <f t="shared" si="77"/>
        <v>0</v>
      </c>
      <c r="AF118">
        <f t="shared" si="77"/>
        <v>0</v>
      </c>
      <c r="AG118">
        <f t="shared" si="77"/>
        <v>0</v>
      </c>
      <c r="AH118">
        <f t="shared" si="77"/>
        <v>0</v>
      </c>
      <c r="AI118">
        <f t="shared" si="77"/>
        <v>0</v>
      </c>
      <c r="AJ118">
        <f t="shared" si="77"/>
        <v>0</v>
      </c>
      <c r="AK118">
        <f t="shared" si="77"/>
        <v>0</v>
      </c>
      <c r="AL118">
        <f t="shared" si="77"/>
        <v>0</v>
      </c>
      <c r="AM118">
        <f t="shared" si="77"/>
        <v>0</v>
      </c>
      <c r="AN118">
        <f t="shared" si="77"/>
        <v>0</v>
      </c>
      <c r="AO118">
        <f t="shared" si="77"/>
        <v>0</v>
      </c>
      <c r="AP118">
        <f t="shared" si="77"/>
        <v>0</v>
      </c>
      <c r="AQ118">
        <f t="shared" si="77"/>
        <v>0</v>
      </c>
      <c r="AR118">
        <f t="shared" si="77"/>
        <v>0</v>
      </c>
      <c r="AS118">
        <f t="shared" si="77"/>
        <v>0</v>
      </c>
      <c r="AT118">
        <f t="shared" si="77"/>
        <v>0</v>
      </c>
      <c r="AU118">
        <f t="shared" si="77"/>
        <v>0</v>
      </c>
      <c r="AV118">
        <f t="shared" si="77"/>
        <v>0</v>
      </c>
      <c r="AW118">
        <f t="shared" si="77"/>
        <v>0</v>
      </c>
      <c r="AX118">
        <f t="shared" si="77"/>
        <v>0</v>
      </c>
    </row>
    <row r="119" spans="1:50" ht="23.1" customHeight="1" x14ac:dyDescent="0.3">
      <c r="A119" s="57" t="s">
        <v>494</v>
      </c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1:50" ht="23.1" customHeight="1" x14ac:dyDescent="0.3">
      <c r="A120" s="6" t="s">
        <v>181</v>
      </c>
      <c r="B120" s="6" t="s">
        <v>215</v>
      </c>
      <c r="C120" s="8" t="s">
        <v>27</v>
      </c>
      <c r="D120" s="9">
        <v>327.39999999999998</v>
      </c>
      <c r="E120" s="9"/>
      <c r="F120" s="9"/>
      <c r="G120" s="9"/>
      <c r="H120" s="9">
        <f t="shared" ref="H120:H133" si="78">ROUNDDOWN(D120*G120, 0)</f>
        <v>0</v>
      </c>
      <c r="I120" s="9"/>
      <c r="J120" s="9">
        <f t="shared" ref="J120:J133" si="79">ROUNDDOWN(D120*I120, 0)</f>
        <v>0</v>
      </c>
      <c r="K120" s="9">
        <f t="shared" ref="K120:K133" si="80">E120+G120+I120</f>
        <v>0</v>
      </c>
      <c r="L120" s="9">
        <f t="shared" ref="L120:L133" si="81">F120+H120+J120</f>
        <v>0</v>
      </c>
      <c r="M120" s="15"/>
      <c r="O120" t="str">
        <f>""</f>
        <v/>
      </c>
      <c r="P120" s="1" t="s">
        <v>129</v>
      </c>
      <c r="Q120">
        <v>1</v>
      </c>
      <c r="R120">
        <f t="shared" ref="R120:R129" si="82">IF(P120="기계경비", J120, 0)</f>
        <v>0</v>
      </c>
      <c r="S120">
        <f t="shared" ref="S120:S129" si="83">IF(P120="운반비", J120, 0)</f>
        <v>0</v>
      </c>
      <c r="T120">
        <f t="shared" ref="T120:T129" si="84">IF(P120="작업부산물", F120, 0)</f>
        <v>0</v>
      </c>
      <c r="U120">
        <f t="shared" ref="U120:U129" si="85">IF(P120="관급", F120, 0)</f>
        <v>0</v>
      </c>
      <c r="V120">
        <f t="shared" ref="V120:V129" si="86">IF(P120="외주비", J120, 0)</f>
        <v>0</v>
      </c>
      <c r="W120">
        <f t="shared" ref="W120:W129" si="87">IF(P120="장비비", J120, 0)</f>
        <v>0</v>
      </c>
      <c r="X120">
        <f t="shared" ref="X120:X129" si="88">IF(P120="폐기물처리비", J120, 0)</f>
        <v>0</v>
      </c>
      <c r="Y120">
        <f t="shared" ref="Y120:Y129" si="89">IF(P120="가설비", J120, 0)</f>
        <v>0</v>
      </c>
      <c r="Z120">
        <f t="shared" ref="Z120:Z129" si="90">IF(P120="잡비제외분", F120, 0)</f>
        <v>0</v>
      </c>
      <c r="AA120">
        <f t="shared" ref="AA120:AA129" si="91">IF(P120="사급자재대", L120, 0)</f>
        <v>0</v>
      </c>
      <c r="AB120">
        <f t="shared" ref="AB120:AB129" si="92">IF(P120="관급자재대", L120, 0)</f>
        <v>0</v>
      </c>
      <c r="AC120">
        <f t="shared" ref="AC120:AC129" si="93">IF(P120="관급자 관급 자재대", L120, 0)</f>
        <v>0</v>
      </c>
      <c r="AD120">
        <f t="shared" ref="AD120:AD129" si="94">IF(P120="사용자항목2", L120, 0)</f>
        <v>0</v>
      </c>
      <c r="AE120">
        <f t="shared" ref="AE120:AE129" si="95">IF(P120="안전관리비", L120, 0)</f>
        <v>0</v>
      </c>
      <c r="AF120">
        <f t="shared" ref="AF120:AF129" si="96">IF(P120="품질관리비", L120, 0)</f>
        <v>0</v>
      </c>
      <c r="AG120">
        <f t="shared" ref="AG120:AG129" si="97">IF(P120="사용자항목5", L120, 0)</f>
        <v>0</v>
      </c>
      <c r="AH120">
        <f t="shared" ref="AH120:AH129" si="98">IF(P120="사용자항목6", L120, 0)</f>
        <v>0</v>
      </c>
      <c r="AI120">
        <f t="shared" ref="AI120:AI129" si="99">IF(P120="사용자항목7", L120, 0)</f>
        <v>0</v>
      </c>
      <c r="AJ120">
        <f t="shared" ref="AJ120:AJ129" si="100">IF(P120="사용자항목8", L120, 0)</f>
        <v>0</v>
      </c>
      <c r="AK120">
        <f t="shared" ref="AK120:AK129" si="101">IF(P120="사용자항목9", L120, 0)</f>
        <v>0</v>
      </c>
      <c r="AL120">
        <f t="shared" ref="AL120:AL129" si="102">IF(P120="사용자항목10", L120, 0)</f>
        <v>0</v>
      </c>
      <c r="AM120">
        <f t="shared" ref="AM120:AM129" si="103">IF(P120="사용자항목11", L120, 0)</f>
        <v>0</v>
      </c>
      <c r="AN120">
        <f t="shared" ref="AN120:AN129" si="104">IF(P120="사용자항목12", L120, 0)</f>
        <v>0</v>
      </c>
      <c r="AO120">
        <f t="shared" ref="AO120:AO129" si="105">IF(P120="사용자항목13", L120, 0)</f>
        <v>0</v>
      </c>
      <c r="AP120">
        <f t="shared" ref="AP120:AP129" si="106">IF(P120="사용자항목14", L120, 0)</f>
        <v>0</v>
      </c>
      <c r="AQ120">
        <f t="shared" ref="AQ120:AQ129" si="107">IF(P120="사용자항목15", L120, 0)</f>
        <v>0</v>
      </c>
      <c r="AR120">
        <f t="shared" ref="AR120:AR129" si="108">IF(P120="사용자항목16", L120, 0)</f>
        <v>0</v>
      </c>
      <c r="AS120">
        <f t="shared" ref="AS120:AS129" si="109">IF(P120="사용자항목17", L120, 0)</f>
        <v>0</v>
      </c>
      <c r="AT120">
        <f t="shared" ref="AT120:AT129" si="110">IF(P120="사용자항목18", L120, 0)</f>
        <v>0</v>
      </c>
      <c r="AU120">
        <f t="shared" ref="AU120:AU129" si="111">IF(P120="사용자항목19", L120, 0)</f>
        <v>0</v>
      </c>
    </row>
    <row r="121" spans="1:50" ht="23.1" customHeight="1" x14ac:dyDescent="0.3">
      <c r="A121" s="6" t="s">
        <v>181</v>
      </c>
      <c r="B121" s="6" t="s">
        <v>188</v>
      </c>
      <c r="C121" s="8" t="s">
        <v>27</v>
      </c>
      <c r="D121" s="9">
        <v>34.200000000000003</v>
      </c>
      <c r="E121" s="9"/>
      <c r="F121" s="9"/>
      <c r="G121" s="9"/>
      <c r="H121" s="9">
        <f t="shared" si="78"/>
        <v>0</v>
      </c>
      <c r="I121" s="9"/>
      <c r="J121" s="9">
        <f t="shared" si="79"/>
        <v>0</v>
      </c>
      <c r="K121" s="9">
        <f t="shared" si="80"/>
        <v>0</v>
      </c>
      <c r="L121" s="9">
        <f t="shared" si="81"/>
        <v>0</v>
      </c>
      <c r="M121" s="15"/>
      <c r="O121" t="str">
        <f>""</f>
        <v/>
      </c>
      <c r="P121" s="1" t="s">
        <v>129</v>
      </c>
      <c r="Q121">
        <v>1</v>
      </c>
      <c r="R121">
        <f t="shared" si="82"/>
        <v>0</v>
      </c>
      <c r="S121">
        <f t="shared" si="83"/>
        <v>0</v>
      </c>
      <c r="T121">
        <f t="shared" si="84"/>
        <v>0</v>
      </c>
      <c r="U121">
        <f t="shared" si="85"/>
        <v>0</v>
      </c>
      <c r="V121">
        <f t="shared" si="86"/>
        <v>0</v>
      </c>
      <c r="W121">
        <f t="shared" si="87"/>
        <v>0</v>
      </c>
      <c r="X121">
        <f t="shared" si="88"/>
        <v>0</v>
      </c>
      <c r="Y121">
        <f t="shared" si="89"/>
        <v>0</v>
      </c>
      <c r="Z121">
        <f t="shared" si="90"/>
        <v>0</v>
      </c>
      <c r="AA121">
        <f t="shared" si="91"/>
        <v>0</v>
      </c>
      <c r="AB121">
        <f t="shared" si="92"/>
        <v>0</v>
      </c>
      <c r="AC121">
        <f t="shared" si="93"/>
        <v>0</v>
      </c>
      <c r="AD121">
        <f t="shared" si="94"/>
        <v>0</v>
      </c>
      <c r="AE121">
        <f t="shared" si="95"/>
        <v>0</v>
      </c>
      <c r="AF121">
        <f t="shared" si="96"/>
        <v>0</v>
      </c>
      <c r="AG121">
        <f t="shared" si="97"/>
        <v>0</v>
      </c>
      <c r="AH121">
        <f t="shared" si="98"/>
        <v>0</v>
      </c>
      <c r="AI121">
        <f t="shared" si="99"/>
        <v>0</v>
      </c>
      <c r="AJ121">
        <f t="shared" si="100"/>
        <v>0</v>
      </c>
      <c r="AK121">
        <f t="shared" si="101"/>
        <v>0</v>
      </c>
      <c r="AL121">
        <f t="shared" si="102"/>
        <v>0</v>
      </c>
      <c r="AM121">
        <f t="shared" si="103"/>
        <v>0</v>
      </c>
      <c r="AN121">
        <f t="shared" si="104"/>
        <v>0</v>
      </c>
      <c r="AO121">
        <f t="shared" si="105"/>
        <v>0</v>
      </c>
      <c r="AP121">
        <f t="shared" si="106"/>
        <v>0</v>
      </c>
      <c r="AQ121">
        <f t="shared" si="107"/>
        <v>0</v>
      </c>
      <c r="AR121">
        <f t="shared" si="108"/>
        <v>0</v>
      </c>
      <c r="AS121">
        <f t="shared" si="109"/>
        <v>0</v>
      </c>
      <c r="AT121">
        <f t="shared" si="110"/>
        <v>0</v>
      </c>
      <c r="AU121">
        <f t="shared" si="111"/>
        <v>0</v>
      </c>
    </row>
    <row r="122" spans="1:50" ht="23.1" customHeight="1" x14ac:dyDescent="0.3">
      <c r="A122" s="6" t="s">
        <v>197</v>
      </c>
      <c r="B122" s="7"/>
      <c r="C122" s="8" t="s">
        <v>27</v>
      </c>
      <c r="D122" s="9">
        <v>23.9</v>
      </c>
      <c r="E122" s="9"/>
      <c r="F122" s="9"/>
      <c r="G122" s="9"/>
      <c r="H122" s="9">
        <f t="shared" si="78"/>
        <v>0</v>
      </c>
      <c r="I122" s="9"/>
      <c r="J122" s="9">
        <f t="shared" si="79"/>
        <v>0</v>
      </c>
      <c r="K122" s="9">
        <f t="shared" si="80"/>
        <v>0</v>
      </c>
      <c r="L122" s="9">
        <f t="shared" si="81"/>
        <v>0</v>
      </c>
      <c r="M122" s="15"/>
      <c r="O122" t="str">
        <f>""</f>
        <v/>
      </c>
      <c r="P122" s="1" t="s">
        <v>129</v>
      </c>
      <c r="Q122">
        <v>1</v>
      </c>
      <c r="R122">
        <f t="shared" si="82"/>
        <v>0</v>
      </c>
      <c r="S122">
        <f t="shared" si="83"/>
        <v>0</v>
      </c>
      <c r="T122">
        <f t="shared" si="84"/>
        <v>0</v>
      </c>
      <c r="U122">
        <f t="shared" si="85"/>
        <v>0</v>
      </c>
      <c r="V122">
        <f t="shared" si="86"/>
        <v>0</v>
      </c>
      <c r="W122">
        <f t="shared" si="87"/>
        <v>0</v>
      </c>
      <c r="X122">
        <f t="shared" si="88"/>
        <v>0</v>
      </c>
      <c r="Y122">
        <f t="shared" si="89"/>
        <v>0</v>
      </c>
      <c r="Z122">
        <f t="shared" si="90"/>
        <v>0</v>
      </c>
      <c r="AA122">
        <f t="shared" si="91"/>
        <v>0</v>
      </c>
      <c r="AB122">
        <f t="shared" si="92"/>
        <v>0</v>
      </c>
      <c r="AC122">
        <f t="shared" si="93"/>
        <v>0</v>
      </c>
      <c r="AD122">
        <f t="shared" si="94"/>
        <v>0</v>
      </c>
      <c r="AE122">
        <f t="shared" si="95"/>
        <v>0</v>
      </c>
      <c r="AF122">
        <f t="shared" si="96"/>
        <v>0</v>
      </c>
      <c r="AG122">
        <f t="shared" si="97"/>
        <v>0</v>
      </c>
      <c r="AH122">
        <f t="shared" si="98"/>
        <v>0</v>
      </c>
      <c r="AI122">
        <f t="shared" si="99"/>
        <v>0</v>
      </c>
      <c r="AJ122">
        <f t="shared" si="100"/>
        <v>0</v>
      </c>
      <c r="AK122">
        <f t="shared" si="101"/>
        <v>0</v>
      </c>
      <c r="AL122">
        <f t="shared" si="102"/>
        <v>0</v>
      </c>
      <c r="AM122">
        <f t="shared" si="103"/>
        <v>0</v>
      </c>
      <c r="AN122">
        <f t="shared" si="104"/>
        <v>0</v>
      </c>
      <c r="AO122">
        <f t="shared" si="105"/>
        <v>0</v>
      </c>
      <c r="AP122">
        <f t="shared" si="106"/>
        <v>0</v>
      </c>
      <c r="AQ122">
        <f t="shared" si="107"/>
        <v>0</v>
      </c>
      <c r="AR122">
        <f t="shared" si="108"/>
        <v>0</v>
      </c>
      <c r="AS122">
        <f t="shared" si="109"/>
        <v>0</v>
      </c>
      <c r="AT122">
        <f t="shared" si="110"/>
        <v>0</v>
      </c>
      <c r="AU122">
        <f t="shared" si="111"/>
        <v>0</v>
      </c>
    </row>
    <row r="123" spans="1:50" ht="23.1" customHeight="1" x14ac:dyDescent="0.3">
      <c r="A123" s="6" t="s">
        <v>196</v>
      </c>
      <c r="B123" s="7"/>
      <c r="C123" s="8" t="s">
        <v>27</v>
      </c>
      <c r="D123" s="9">
        <v>34.200000000000003</v>
      </c>
      <c r="E123" s="9"/>
      <c r="F123" s="9"/>
      <c r="G123" s="9"/>
      <c r="H123" s="9">
        <f t="shared" si="78"/>
        <v>0</v>
      </c>
      <c r="I123" s="9"/>
      <c r="J123" s="9">
        <f t="shared" si="79"/>
        <v>0</v>
      </c>
      <c r="K123" s="9">
        <f t="shared" si="80"/>
        <v>0</v>
      </c>
      <c r="L123" s="9">
        <f t="shared" si="81"/>
        <v>0</v>
      </c>
      <c r="M123" s="15"/>
      <c r="O123" t="str">
        <f>""</f>
        <v/>
      </c>
      <c r="P123" s="1" t="s">
        <v>129</v>
      </c>
      <c r="Q123">
        <v>1</v>
      </c>
      <c r="R123">
        <f t="shared" si="82"/>
        <v>0</v>
      </c>
      <c r="S123">
        <f t="shared" si="83"/>
        <v>0</v>
      </c>
      <c r="T123">
        <f t="shared" si="84"/>
        <v>0</v>
      </c>
      <c r="U123">
        <f t="shared" si="85"/>
        <v>0</v>
      </c>
      <c r="V123">
        <f t="shared" si="86"/>
        <v>0</v>
      </c>
      <c r="W123">
        <f t="shared" si="87"/>
        <v>0</v>
      </c>
      <c r="X123">
        <f t="shared" si="88"/>
        <v>0</v>
      </c>
      <c r="Y123">
        <f t="shared" si="89"/>
        <v>0</v>
      </c>
      <c r="Z123">
        <f t="shared" si="90"/>
        <v>0</v>
      </c>
      <c r="AA123">
        <f t="shared" si="91"/>
        <v>0</v>
      </c>
      <c r="AB123">
        <f t="shared" si="92"/>
        <v>0</v>
      </c>
      <c r="AC123">
        <f t="shared" si="93"/>
        <v>0</v>
      </c>
      <c r="AD123">
        <f t="shared" si="94"/>
        <v>0</v>
      </c>
      <c r="AE123">
        <f t="shared" si="95"/>
        <v>0</v>
      </c>
      <c r="AF123">
        <f t="shared" si="96"/>
        <v>0</v>
      </c>
      <c r="AG123">
        <f t="shared" si="97"/>
        <v>0</v>
      </c>
      <c r="AH123">
        <f t="shared" si="98"/>
        <v>0</v>
      </c>
      <c r="AI123">
        <f t="shared" si="99"/>
        <v>0</v>
      </c>
      <c r="AJ123">
        <f t="shared" si="100"/>
        <v>0</v>
      </c>
      <c r="AK123">
        <f t="shared" si="101"/>
        <v>0</v>
      </c>
      <c r="AL123">
        <f t="shared" si="102"/>
        <v>0</v>
      </c>
      <c r="AM123">
        <f t="shared" si="103"/>
        <v>0</v>
      </c>
      <c r="AN123">
        <f t="shared" si="104"/>
        <v>0</v>
      </c>
      <c r="AO123">
        <f t="shared" si="105"/>
        <v>0</v>
      </c>
      <c r="AP123">
        <f t="shared" si="106"/>
        <v>0</v>
      </c>
      <c r="AQ123">
        <f t="shared" si="107"/>
        <v>0</v>
      </c>
      <c r="AR123">
        <f t="shared" si="108"/>
        <v>0</v>
      </c>
      <c r="AS123">
        <f t="shared" si="109"/>
        <v>0</v>
      </c>
      <c r="AT123">
        <f t="shared" si="110"/>
        <v>0</v>
      </c>
      <c r="AU123">
        <f t="shared" si="111"/>
        <v>0</v>
      </c>
    </row>
    <row r="124" spans="1:50" ht="23.1" customHeight="1" x14ac:dyDescent="0.3">
      <c r="A124" s="6" t="s">
        <v>216</v>
      </c>
      <c r="B124" s="7"/>
      <c r="C124" s="8" t="s">
        <v>27</v>
      </c>
      <c r="D124" s="9">
        <v>307.39999999999998</v>
      </c>
      <c r="E124" s="9"/>
      <c r="F124" s="9"/>
      <c r="G124" s="9"/>
      <c r="H124" s="9">
        <f t="shared" si="78"/>
        <v>0</v>
      </c>
      <c r="I124" s="9"/>
      <c r="J124" s="9">
        <f t="shared" si="79"/>
        <v>0</v>
      </c>
      <c r="K124" s="9">
        <f t="shared" si="80"/>
        <v>0</v>
      </c>
      <c r="L124" s="9">
        <f t="shared" si="81"/>
        <v>0</v>
      </c>
      <c r="M124" s="15"/>
      <c r="O124" t="str">
        <f>""</f>
        <v/>
      </c>
      <c r="P124" s="1" t="s">
        <v>129</v>
      </c>
      <c r="Q124">
        <v>1</v>
      </c>
      <c r="R124">
        <f t="shared" si="82"/>
        <v>0</v>
      </c>
      <c r="S124">
        <f t="shared" si="83"/>
        <v>0</v>
      </c>
      <c r="T124">
        <f t="shared" si="84"/>
        <v>0</v>
      </c>
      <c r="U124">
        <f t="shared" si="85"/>
        <v>0</v>
      </c>
      <c r="V124">
        <f t="shared" si="86"/>
        <v>0</v>
      </c>
      <c r="W124">
        <f t="shared" si="87"/>
        <v>0</v>
      </c>
      <c r="X124">
        <f t="shared" si="88"/>
        <v>0</v>
      </c>
      <c r="Y124">
        <f t="shared" si="89"/>
        <v>0</v>
      </c>
      <c r="Z124">
        <f t="shared" si="90"/>
        <v>0</v>
      </c>
      <c r="AA124">
        <f t="shared" si="91"/>
        <v>0</v>
      </c>
      <c r="AB124">
        <f t="shared" si="92"/>
        <v>0</v>
      </c>
      <c r="AC124">
        <f t="shared" si="93"/>
        <v>0</v>
      </c>
      <c r="AD124">
        <f t="shared" si="94"/>
        <v>0</v>
      </c>
      <c r="AE124">
        <f t="shared" si="95"/>
        <v>0</v>
      </c>
      <c r="AF124">
        <f t="shared" si="96"/>
        <v>0</v>
      </c>
      <c r="AG124">
        <f t="shared" si="97"/>
        <v>0</v>
      </c>
      <c r="AH124">
        <f t="shared" si="98"/>
        <v>0</v>
      </c>
      <c r="AI124">
        <f t="shared" si="99"/>
        <v>0</v>
      </c>
      <c r="AJ124">
        <f t="shared" si="100"/>
        <v>0</v>
      </c>
      <c r="AK124">
        <f t="shared" si="101"/>
        <v>0</v>
      </c>
      <c r="AL124">
        <f t="shared" si="102"/>
        <v>0</v>
      </c>
      <c r="AM124">
        <f t="shared" si="103"/>
        <v>0</v>
      </c>
      <c r="AN124">
        <f t="shared" si="104"/>
        <v>0</v>
      </c>
      <c r="AO124">
        <f t="shared" si="105"/>
        <v>0</v>
      </c>
      <c r="AP124">
        <f t="shared" si="106"/>
        <v>0</v>
      </c>
      <c r="AQ124">
        <f t="shared" si="107"/>
        <v>0</v>
      </c>
      <c r="AR124">
        <f t="shared" si="108"/>
        <v>0</v>
      </c>
      <c r="AS124">
        <f t="shared" si="109"/>
        <v>0</v>
      </c>
      <c r="AT124">
        <f t="shared" si="110"/>
        <v>0</v>
      </c>
      <c r="AU124">
        <f t="shared" si="111"/>
        <v>0</v>
      </c>
    </row>
    <row r="125" spans="1:50" ht="23.1" customHeight="1" x14ac:dyDescent="0.3">
      <c r="A125" s="6" t="s">
        <v>198</v>
      </c>
      <c r="B125" s="7"/>
      <c r="C125" s="8" t="s">
        <v>38</v>
      </c>
      <c r="D125" s="9">
        <v>12</v>
      </c>
      <c r="E125" s="9"/>
      <c r="F125" s="9"/>
      <c r="G125" s="9"/>
      <c r="H125" s="9">
        <f t="shared" si="78"/>
        <v>0</v>
      </c>
      <c r="I125" s="9"/>
      <c r="J125" s="9">
        <f t="shared" si="79"/>
        <v>0</v>
      </c>
      <c r="K125" s="9">
        <f t="shared" si="80"/>
        <v>0</v>
      </c>
      <c r="L125" s="9">
        <f t="shared" si="81"/>
        <v>0</v>
      </c>
      <c r="M125" s="15"/>
      <c r="O125" t="str">
        <f>""</f>
        <v/>
      </c>
      <c r="P125" s="1" t="s">
        <v>129</v>
      </c>
      <c r="Q125">
        <v>1</v>
      </c>
      <c r="R125">
        <f t="shared" si="82"/>
        <v>0</v>
      </c>
      <c r="S125">
        <f t="shared" si="83"/>
        <v>0</v>
      </c>
      <c r="T125">
        <f t="shared" si="84"/>
        <v>0</v>
      </c>
      <c r="U125">
        <f t="shared" si="85"/>
        <v>0</v>
      </c>
      <c r="V125">
        <f t="shared" si="86"/>
        <v>0</v>
      </c>
      <c r="W125">
        <f t="shared" si="87"/>
        <v>0</v>
      </c>
      <c r="X125">
        <f t="shared" si="88"/>
        <v>0</v>
      </c>
      <c r="Y125">
        <f t="shared" si="89"/>
        <v>0</v>
      </c>
      <c r="Z125">
        <f t="shared" si="90"/>
        <v>0</v>
      </c>
      <c r="AA125">
        <f t="shared" si="91"/>
        <v>0</v>
      </c>
      <c r="AB125">
        <f t="shared" si="92"/>
        <v>0</v>
      </c>
      <c r="AC125">
        <f t="shared" si="93"/>
        <v>0</v>
      </c>
      <c r="AD125">
        <f t="shared" si="94"/>
        <v>0</v>
      </c>
      <c r="AE125">
        <f t="shared" si="95"/>
        <v>0</v>
      </c>
      <c r="AF125">
        <f t="shared" si="96"/>
        <v>0</v>
      </c>
      <c r="AG125">
        <f t="shared" si="97"/>
        <v>0</v>
      </c>
      <c r="AH125">
        <f t="shared" si="98"/>
        <v>0</v>
      </c>
      <c r="AI125">
        <f t="shared" si="99"/>
        <v>0</v>
      </c>
      <c r="AJ125">
        <f t="shared" si="100"/>
        <v>0</v>
      </c>
      <c r="AK125">
        <f t="shared" si="101"/>
        <v>0</v>
      </c>
      <c r="AL125">
        <f t="shared" si="102"/>
        <v>0</v>
      </c>
      <c r="AM125">
        <f t="shared" si="103"/>
        <v>0</v>
      </c>
      <c r="AN125">
        <f t="shared" si="104"/>
        <v>0</v>
      </c>
      <c r="AO125">
        <f t="shared" si="105"/>
        <v>0</v>
      </c>
      <c r="AP125">
        <f t="shared" si="106"/>
        <v>0</v>
      </c>
      <c r="AQ125">
        <f t="shared" si="107"/>
        <v>0</v>
      </c>
      <c r="AR125">
        <f t="shared" si="108"/>
        <v>0</v>
      </c>
      <c r="AS125">
        <f t="shared" si="109"/>
        <v>0</v>
      </c>
      <c r="AT125">
        <f t="shared" si="110"/>
        <v>0</v>
      </c>
      <c r="AU125">
        <f t="shared" si="111"/>
        <v>0</v>
      </c>
    </row>
    <row r="126" spans="1:50" ht="23.1" customHeight="1" x14ac:dyDescent="0.3">
      <c r="A126" s="6" t="s">
        <v>217</v>
      </c>
      <c r="B126" s="6" t="s">
        <v>218</v>
      </c>
      <c r="C126" s="8" t="s">
        <v>27</v>
      </c>
      <c r="D126" s="9">
        <v>34.200000000000003</v>
      </c>
      <c r="E126" s="9"/>
      <c r="F126" s="9"/>
      <c r="G126" s="9"/>
      <c r="H126" s="9">
        <f t="shared" si="78"/>
        <v>0</v>
      </c>
      <c r="I126" s="9"/>
      <c r="J126" s="9">
        <f t="shared" si="79"/>
        <v>0</v>
      </c>
      <c r="K126" s="9">
        <f t="shared" si="80"/>
        <v>0</v>
      </c>
      <c r="L126" s="9">
        <f t="shared" si="81"/>
        <v>0</v>
      </c>
      <c r="M126" s="15"/>
      <c r="O126" t="str">
        <f>""</f>
        <v/>
      </c>
      <c r="P126" s="1" t="s">
        <v>129</v>
      </c>
      <c r="Q126">
        <v>1</v>
      </c>
      <c r="R126">
        <f t="shared" si="82"/>
        <v>0</v>
      </c>
      <c r="S126">
        <f t="shared" si="83"/>
        <v>0</v>
      </c>
      <c r="T126">
        <f t="shared" si="84"/>
        <v>0</v>
      </c>
      <c r="U126">
        <f t="shared" si="85"/>
        <v>0</v>
      </c>
      <c r="V126">
        <f t="shared" si="86"/>
        <v>0</v>
      </c>
      <c r="W126">
        <f t="shared" si="87"/>
        <v>0</v>
      </c>
      <c r="X126">
        <f t="shared" si="88"/>
        <v>0</v>
      </c>
      <c r="Y126">
        <f t="shared" si="89"/>
        <v>0</v>
      </c>
      <c r="Z126">
        <f t="shared" si="90"/>
        <v>0</v>
      </c>
      <c r="AA126">
        <f t="shared" si="91"/>
        <v>0</v>
      </c>
      <c r="AB126">
        <f t="shared" si="92"/>
        <v>0</v>
      </c>
      <c r="AC126">
        <f t="shared" si="93"/>
        <v>0</v>
      </c>
      <c r="AD126">
        <f t="shared" si="94"/>
        <v>0</v>
      </c>
      <c r="AE126">
        <f t="shared" si="95"/>
        <v>0</v>
      </c>
      <c r="AF126">
        <f t="shared" si="96"/>
        <v>0</v>
      </c>
      <c r="AG126">
        <f t="shared" si="97"/>
        <v>0</v>
      </c>
      <c r="AH126">
        <f t="shared" si="98"/>
        <v>0</v>
      </c>
      <c r="AI126">
        <f t="shared" si="99"/>
        <v>0</v>
      </c>
      <c r="AJ126">
        <f t="shared" si="100"/>
        <v>0</v>
      </c>
      <c r="AK126">
        <f t="shared" si="101"/>
        <v>0</v>
      </c>
      <c r="AL126">
        <f t="shared" si="102"/>
        <v>0</v>
      </c>
      <c r="AM126">
        <f t="shared" si="103"/>
        <v>0</v>
      </c>
      <c r="AN126">
        <f t="shared" si="104"/>
        <v>0</v>
      </c>
      <c r="AO126">
        <f t="shared" si="105"/>
        <v>0</v>
      </c>
      <c r="AP126">
        <f t="shared" si="106"/>
        <v>0</v>
      </c>
      <c r="AQ126">
        <f t="shared" si="107"/>
        <v>0</v>
      </c>
      <c r="AR126">
        <f t="shared" si="108"/>
        <v>0</v>
      </c>
      <c r="AS126">
        <f t="shared" si="109"/>
        <v>0</v>
      </c>
      <c r="AT126">
        <f t="shared" si="110"/>
        <v>0</v>
      </c>
      <c r="AU126">
        <f t="shared" si="111"/>
        <v>0</v>
      </c>
    </row>
    <row r="127" spans="1:50" ht="23.1" customHeight="1" x14ac:dyDescent="0.3">
      <c r="A127" s="6" t="s">
        <v>199</v>
      </c>
      <c r="B127" s="6" t="s">
        <v>200</v>
      </c>
      <c r="C127" s="8" t="s">
        <v>27</v>
      </c>
      <c r="D127" s="9">
        <v>2.5</v>
      </c>
      <c r="E127" s="9"/>
      <c r="F127" s="9"/>
      <c r="G127" s="9"/>
      <c r="H127" s="9">
        <f t="shared" si="78"/>
        <v>0</v>
      </c>
      <c r="I127" s="9"/>
      <c r="J127" s="9">
        <f t="shared" si="79"/>
        <v>0</v>
      </c>
      <c r="K127" s="9">
        <f t="shared" si="80"/>
        <v>0</v>
      </c>
      <c r="L127" s="9">
        <f t="shared" si="81"/>
        <v>0</v>
      </c>
      <c r="M127" s="15"/>
      <c r="O127" t="str">
        <f>""</f>
        <v/>
      </c>
      <c r="P127" s="1" t="s">
        <v>129</v>
      </c>
      <c r="Q127">
        <v>1</v>
      </c>
      <c r="R127">
        <f t="shared" si="82"/>
        <v>0</v>
      </c>
      <c r="S127">
        <f t="shared" si="83"/>
        <v>0</v>
      </c>
      <c r="T127">
        <f t="shared" si="84"/>
        <v>0</v>
      </c>
      <c r="U127">
        <f t="shared" si="85"/>
        <v>0</v>
      </c>
      <c r="V127">
        <f t="shared" si="86"/>
        <v>0</v>
      </c>
      <c r="W127">
        <f t="shared" si="87"/>
        <v>0</v>
      </c>
      <c r="X127">
        <f t="shared" si="88"/>
        <v>0</v>
      </c>
      <c r="Y127">
        <f t="shared" si="89"/>
        <v>0</v>
      </c>
      <c r="Z127">
        <f t="shared" si="90"/>
        <v>0</v>
      </c>
      <c r="AA127">
        <f t="shared" si="91"/>
        <v>0</v>
      </c>
      <c r="AB127">
        <f t="shared" si="92"/>
        <v>0</v>
      </c>
      <c r="AC127">
        <f t="shared" si="93"/>
        <v>0</v>
      </c>
      <c r="AD127">
        <f t="shared" si="94"/>
        <v>0</v>
      </c>
      <c r="AE127">
        <f t="shared" si="95"/>
        <v>0</v>
      </c>
      <c r="AF127">
        <f t="shared" si="96"/>
        <v>0</v>
      </c>
      <c r="AG127">
        <f t="shared" si="97"/>
        <v>0</v>
      </c>
      <c r="AH127">
        <f t="shared" si="98"/>
        <v>0</v>
      </c>
      <c r="AI127">
        <f t="shared" si="99"/>
        <v>0</v>
      </c>
      <c r="AJ127">
        <f t="shared" si="100"/>
        <v>0</v>
      </c>
      <c r="AK127">
        <f t="shared" si="101"/>
        <v>0</v>
      </c>
      <c r="AL127">
        <f t="shared" si="102"/>
        <v>0</v>
      </c>
      <c r="AM127">
        <f t="shared" si="103"/>
        <v>0</v>
      </c>
      <c r="AN127">
        <f t="shared" si="104"/>
        <v>0</v>
      </c>
      <c r="AO127">
        <f t="shared" si="105"/>
        <v>0</v>
      </c>
      <c r="AP127">
        <f t="shared" si="106"/>
        <v>0</v>
      </c>
      <c r="AQ127">
        <f t="shared" si="107"/>
        <v>0</v>
      </c>
      <c r="AR127">
        <f t="shared" si="108"/>
        <v>0</v>
      </c>
      <c r="AS127">
        <f t="shared" si="109"/>
        <v>0</v>
      </c>
      <c r="AT127">
        <f t="shared" si="110"/>
        <v>0</v>
      </c>
      <c r="AU127">
        <f t="shared" si="111"/>
        <v>0</v>
      </c>
    </row>
    <row r="128" spans="1:50" ht="23.1" customHeight="1" x14ac:dyDescent="0.3">
      <c r="A128" s="6" t="s">
        <v>212</v>
      </c>
      <c r="B128" s="7"/>
      <c r="C128" s="8" t="s">
        <v>44</v>
      </c>
      <c r="D128" s="9">
        <v>58.2</v>
      </c>
      <c r="E128" s="9"/>
      <c r="F128" s="9"/>
      <c r="G128" s="9"/>
      <c r="H128" s="9">
        <f t="shared" si="78"/>
        <v>0</v>
      </c>
      <c r="I128" s="9"/>
      <c r="J128" s="9">
        <f t="shared" si="79"/>
        <v>0</v>
      </c>
      <c r="K128" s="9">
        <f t="shared" si="80"/>
        <v>0</v>
      </c>
      <c r="L128" s="9">
        <f t="shared" si="81"/>
        <v>0</v>
      </c>
      <c r="M128" s="15"/>
      <c r="O128" t="str">
        <f>""</f>
        <v/>
      </c>
      <c r="P128" s="1" t="s">
        <v>129</v>
      </c>
      <c r="Q128">
        <v>1</v>
      </c>
      <c r="R128">
        <f t="shared" si="82"/>
        <v>0</v>
      </c>
      <c r="S128">
        <f t="shared" si="83"/>
        <v>0</v>
      </c>
      <c r="T128">
        <f t="shared" si="84"/>
        <v>0</v>
      </c>
      <c r="U128">
        <f t="shared" si="85"/>
        <v>0</v>
      </c>
      <c r="V128">
        <f t="shared" si="86"/>
        <v>0</v>
      </c>
      <c r="W128">
        <f t="shared" si="87"/>
        <v>0</v>
      </c>
      <c r="X128">
        <f t="shared" si="88"/>
        <v>0</v>
      </c>
      <c r="Y128">
        <f t="shared" si="89"/>
        <v>0</v>
      </c>
      <c r="Z128">
        <f t="shared" si="90"/>
        <v>0</v>
      </c>
      <c r="AA128">
        <f t="shared" si="91"/>
        <v>0</v>
      </c>
      <c r="AB128">
        <f t="shared" si="92"/>
        <v>0</v>
      </c>
      <c r="AC128">
        <f t="shared" si="93"/>
        <v>0</v>
      </c>
      <c r="AD128">
        <f t="shared" si="94"/>
        <v>0</v>
      </c>
      <c r="AE128">
        <f t="shared" si="95"/>
        <v>0</v>
      </c>
      <c r="AF128">
        <f t="shared" si="96"/>
        <v>0</v>
      </c>
      <c r="AG128">
        <f t="shared" si="97"/>
        <v>0</v>
      </c>
      <c r="AH128">
        <f t="shared" si="98"/>
        <v>0</v>
      </c>
      <c r="AI128">
        <f t="shared" si="99"/>
        <v>0</v>
      </c>
      <c r="AJ128">
        <f t="shared" si="100"/>
        <v>0</v>
      </c>
      <c r="AK128">
        <f t="shared" si="101"/>
        <v>0</v>
      </c>
      <c r="AL128">
        <f t="shared" si="102"/>
        <v>0</v>
      </c>
      <c r="AM128">
        <f t="shared" si="103"/>
        <v>0</v>
      </c>
      <c r="AN128">
        <f t="shared" si="104"/>
        <v>0</v>
      </c>
      <c r="AO128">
        <f t="shared" si="105"/>
        <v>0</v>
      </c>
      <c r="AP128">
        <f t="shared" si="106"/>
        <v>0</v>
      </c>
      <c r="AQ128">
        <f t="shared" si="107"/>
        <v>0</v>
      </c>
      <c r="AR128">
        <f t="shared" si="108"/>
        <v>0</v>
      </c>
      <c r="AS128">
        <f t="shared" si="109"/>
        <v>0</v>
      </c>
      <c r="AT128">
        <f t="shared" si="110"/>
        <v>0</v>
      </c>
      <c r="AU128">
        <f t="shared" si="111"/>
        <v>0</v>
      </c>
    </row>
    <row r="129" spans="1:50" ht="23.1" customHeight="1" x14ac:dyDescent="0.3">
      <c r="A129" s="6" t="s">
        <v>219</v>
      </c>
      <c r="B129" s="7"/>
      <c r="C129" s="8" t="s">
        <v>44</v>
      </c>
      <c r="D129" s="9">
        <v>9</v>
      </c>
      <c r="E129" s="9"/>
      <c r="F129" s="9"/>
      <c r="G129" s="9"/>
      <c r="H129" s="9">
        <f t="shared" si="78"/>
        <v>0</v>
      </c>
      <c r="I129" s="9"/>
      <c r="J129" s="9">
        <f t="shared" si="79"/>
        <v>0</v>
      </c>
      <c r="K129" s="9">
        <f t="shared" si="80"/>
        <v>0</v>
      </c>
      <c r="L129" s="9">
        <f t="shared" si="81"/>
        <v>0</v>
      </c>
      <c r="M129" s="15"/>
      <c r="O129" t="str">
        <f>""</f>
        <v/>
      </c>
      <c r="P129" s="1" t="s">
        <v>129</v>
      </c>
      <c r="Q129">
        <v>1</v>
      </c>
      <c r="R129">
        <f t="shared" si="82"/>
        <v>0</v>
      </c>
      <c r="S129">
        <f t="shared" si="83"/>
        <v>0</v>
      </c>
      <c r="T129">
        <f t="shared" si="84"/>
        <v>0</v>
      </c>
      <c r="U129">
        <f t="shared" si="85"/>
        <v>0</v>
      </c>
      <c r="V129">
        <f t="shared" si="86"/>
        <v>0</v>
      </c>
      <c r="W129">
        <f t="shared" si="87"/>
        <v>0</v>
      </c>
      <c r="X129">
        <f t="shared" si="88"/>
        <v>0</v>
      </c>
      <c r="Y129">
        <f t="shared" si="89"/>
        <v>0</v>
      </c>
      <c r="Z129">
        <f t="shared" si="90"/>
        <v>0</v>
      </c>
      <c r="AA129">
        <f t="shared" si="91"/>
        <v>0</v>
      </c>
      <c r="AB129">
        <f t="shared" si="92"/>
        <v>0</v>
      </c>
      <c r="AC129">
        <f t="shared" si="93"/>
        <v>0</v>
      </c>
      <c r="AD129">
        <f t="shared" si="94"/>
        <v>0</v>
      </c>
      <c r="AE129">
        <f t="shared" si="95"/>
        <v>0</v>
      </c>
      <c r="AF129">
        <f t="shared" si="96"/>
        <v>0</v>
      </c>
      <c r="AG129">
        <f t="shared" si="97"/>
        <v>0</v>
      </c>
      <c r="AH129">
        <f t="shared" si="98"/>
        <v>0</v>
      </c>
      <c r="AI129">
        <f t="shared" si="99"/>
        <v>0</v>
      </c>
      <c r="AJ129">
        <f t="shared" si="100"/>
        <v>0</v>
      </c>
      <c r="AK129">
        <f t="shared" si="101"/>
        <v>0</v>
      </c>
      <c r="AL129">
        <f t="shared" si="102"/>
        <v>0</v>
      </c>
      <c r="AM129">
        <f t="shared" si="103"/>
        <v>0</v>
      </c>
      <c r="AN129">
        <f t="shared" si="104"/>
        <v>0</v>
      </c>
      <c r="AO129">
        <f t="shared" si="105"/>
        <v>0</v>
      </c>
      <c r="AP129">
        <f t="shared" si="106"/>
        <v>0</v>
      </c>
      <c r="AQ129">
        <f t="shared" si="107"/>
        <v>0</v>
      </c>
      <c r="AR129">
        <f t="shared" si="108"/>
        <v>0</v>
      </c>
      <c r="AS129">
        <f t="shared" si="109"/>
        <v>0</v>
      </c>
      <c r="AT129">
        <f t="shared" si="110"/>
        <v>0</v>
      </c>
      <c r="AU129">
        <f t="shared" si="111"/>
        <v>0</v>
      </c>
    </row>
    <row r="130" spans="1:50" ht="23.1" customHeight="1" x14ac:dyDescent="0.3">
      <c r="A130" s="6" t="s">
        <v>191</v>
      </c>
      <c r="B130" s="6" t="s">
        <v>194</v>
      </c>
      <c r="C130" s="8" t="s">
        <v>27</v>
      </c>
      <c r="D130" s="9">
        <v>4.4000000000000004</v>
      </c>
      <c r="E130" s="9"/>
      <c r="F130" s="9"/>
      <c r="G130" s="9"/>
      <c r="H130" s="9">
        <f t="shared" si="78"/>
        <v>0</v>
      </c>
      <c r="I130" s="9"/>
      <c r="J130" s="9">
        <f t="shared" si="79"/>
        <v>0</v>
      </c>
      <c r="K130" s="9">
        <f t="shared" si="80"/>
        <v>0</v>
      </c>
      <c r="L130" s="9">
        <f t="shared" si="81"/>
        <v>0</v>
      </c>
      <c r="M130" s="15"/>
      <c r="P130" s="1"/>
    </row>
    <row r="131" spans="1:50" ht="23.1" customHeight="1" x14ac:dyDescent="0.3">
      <c r="A131" s="6" t="s">
        <v>201</v>
      </c>
      <c r="B131" s="6" t="s">
        <v>202</v>
      </c>
      <c r="C131" s="8" t="s">
        <v>44</v>
      </c>
      <c r="D131" s="9">
        <v>1.8</v>
      </c>
      <c r="E131" s="9"/>
      <c r="F131" s="9"/>
      <c r="G131" s="9"/>
      <c r="H131" s="9">
        <f t="shared" si="78"/>
        <v>0</v>
      </c>
      <c r="I131" s="9"/>
      <c r="J131" s="9">
        <f t="shared" si="79"/>
        <v>0</v>
      </c>
      <c r="K131" s="9">
        <f t="shared" si="80"/>
        <v>0</v>
      </c>
      <c r="L131" s="9">
        <f t="shared" si="81"/>
        <v>0</v>
      </c>
      <c r="M131" s="15"/>
      <c r="P131" s="1"/>
    </row>
    <row r="132" spans="1:50" ht="23.1" customHeight="1" x14ac:dyDescent="0.3">
      <c r="A132" s="6" t="s">
        <v>220</v>
      </c>
      <c r="B132" s="6" t="s">
        <v>221</v>
      </c>
      <c r="C132" s="8" t="s">
        <v>27</v>
      </c>
      <c r="D132" s="9">
        <v>5.6</v>
      </c>
      <c r="E132" s="9"/>
      <c r="F132" s="9"/>
      <c r="G132" s="9"/>
      <c r="H132" s="9">
        <f t="shared" si="78"/>
        <v>0</v>
      </c>
      <c r="I132" s="9"/>
      <c r="J132" s="9">
        <f t="shared" si="79"/>
        <v>0</v>
      </c>
      <c r="K132" s="9">
        <f t="shared" si="80"/>
        <v>0</v>
      </c>
      <c r="L132" s="9">
        <f t="shared" si="81"/>
        <v>0</v>
      </c>
      <c r="M132" s="15"/>
      <c r="P132" s="1"/>
    </row>
    <row r="133" spans="1:50" ht="23.1" customHeight="1" x14ac:dyDescent="0.3">
      <c r="A133" s="6" t="s">
        <v>222</v>
      </c>
      <c r="B133" s="6" t="s">
        <v>223</v>
      </c>
      <c r="C133" s="8" t="s">
        <v>27</v>
      </c>
      <c r="D133" s="9">
        <v>1.7</v>
      </c>
      <c r="E133" s="9"/>
      <c r="F133" s="9"/>
      <c r="G133" s="9"/>
      <c r="H133" s="9">
        <f t="shared" si="78"/>
        <v>0</v>
      </c>
      <c r="I133" s="9"/>
      <c r="J133" s="9">
        <f t="shared" si="79"/>
        <v>0</v>
      </c>
      <c r="K133" s="9">
        <f t="shared" si="80"/>
        <v>0</v>
      </c>
      <c r="L133" s="9">
        <f t="shared" si="81"/>
        <v>0</v>
      </c>
      <c r="M133" s="15"/>
      <c r="P133" s="1"/>
    </row>
    <row r="134" spans="1:50" ht="23.1" customHeight="1" x14ac:dyDescent="0.3">
      <c r="A134" s="7"/>
      <c r="B134" s="7"/>
      <c r="C134" s="14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50" ht="23.1" customHeight="1" x14ac:dyDescent="0.3">
      <c r="A135" s="7"/>
      <c r="B135" s="7"/>
      <c r="C135" s="14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50" ht="23.1" customHeight="1" x14ac:dyDescent="0.3">
      <c r="A136" s="7"/>
      <c r="B136" s="7"/>
      <c r="C136" s="14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50" ht="23.1" customHeight="1" x14ac:dyDescent="0.3">
      <c r="A137" s="10" t="s">
        <v>131</v>
      </c>
      <c r="B137" s="11"/>
      <c r="C137" s="12"/>
      <c r="D137" s="13"/>
      <c r="E137" s="13"/>
      <c r="F137" s="13">
        <f>ROUNDDOWN(SUMIF(Q120:Q136, "1", F120:F136), 0)</f>
        <v>0</v>
      </c>
      <c r="G137" s="13"/>
      <c r="H137" s="13">
        <f>ROUNDDOWN(SUMIF(Q120:Q136, "1", H120:H136), 0)</f>
        <v>0</v>
      </c>
      <c r="I137" s="13"/>
      <c r="J137" s="13">
        <f>ROUNDDOWN(SUMIF(Q120:Q136, "1", J120:J136), 0)</f>
        <v>0</v>
      </c>
      <c r="K137" s="13"/>
      <c r="L137" s="13">
        <f>F137+H137+J137</f>
        <v>0</v>
      </c>
      <c r="M137" s="13"/>
      <c r="R137">
        <f t="shared" ref="R137:AX137" si="112">ROUNDDOWN(SUM(R120:R133), 0)</f>
        <v>0</v>
      </c>
      <c r="S137">
        <f t="shared" si="112"/>
        <v>0</v>
      </c>
      <c r="T137">
        <f t="shared" si="112"/>
        <v>0</v>
      </c>
      <c r="U137">
        <f t="shared" si="112"/>
        <v>0</v>
      </c>
      <c r="V137">
        <f t="shared" si="112"/>
        <v>0</v>
      </c>
      <c r="W137">
        <f t="shared" si="112"/>
        <v>0</v>
      </c>
      <c r="X137">
        <f t="shared" si="112"/>
        <v>0</v>
      </c>
      <c r="Y137">
        <f t="shared" si="112"/>
        <v>0</v>
      </c>
      <c r="Z137">
        <f t="shared" si="112"/>
        <v>0</v>
      </c>
      <c r="AA137">
        <f t="shared" si="112"/>
        <v>0</v>
      </c>
      <c r="AB137">
        <f t="shared" si="112"/>
        <v>0</v>
      </c>
      <c r="AC137">
        <f t="shared" si="112"/>
        <v>0</v>
      </c>
      <c r="AD137">
        <f t="shared" si="112"/>
        <v>0</v>
      </c>
      <c r="AE137">
        <f t="shared" si="112"/>
        <v>0</v>
      </c>
      <c r="AF137">
        <f t="shared" si="112"/>
        <v>0</v>
      </c>
      <c r="AG137">
        <f t="shared" si="112"/>
        <v>0</v>
      </c>
      <c r="AH137">
        <f t="shared" si="112"/>
        <v>0</v>
      </c>
      <c r="AI137">
        <f t="shared" si="112"/>
        <v>0</v>
      </c>
      <c r="AJ137">
        <f t="shared" si="112"/>
        <v>0</v>
      </c>
      <c r="AK137">
        <f t="shared" si="112"/>
        <v>0</v>
      </c>
      <c r="AL137">
        <f t="shared" si="112"/>
        <v>0</v>
      </c>
      <c r="AM137">
        <f t="shared" si="112"/>
        <v>0</v>
      </c>
      <c r="AN137">
        <f t="shared" si="112"/>
        <v>0</v>
      </c>
      <c r="AO137">
        <f t="shared" si="112"/>
        <v>0</v>
      </c>
      <c r="AP137">
        <f t="shared" si="112"/>
        <v>0</v>
      </c>
      <c r="AQ137">
        <f t="shared" si="112"/>
        <v>0</v>
      </c>
      <c r="AR137">
        <f t="shared" si="112"/>
        <v>0</v>
      </c>
      <c r="AS137">
        <f t="shared" si="112"/>
        <v>0</v>
      </c>
      <c r="AT137">
        <f t="shared" si="112"/>
        <v>0</v>
      </c>
      <c r="AU137">
        <f t="shared" si="112"/>
        <v>0</v>
      </c>
      <c r="AV137">
        <f t="shared" si="112"/>
        <v>0</v>
      </c>
      <c r="AW137">
        <f t="shared" si="112"/>
        <v>0</v>
      </c>
      <c r="AX137">
        <f t="shared" si="112"/>
        <v>0</v>
      </c>
    </row>
    <row r="138" spans="1:50" ht="23.1" customHeight="1" x14ac:dyDescent="0.3">
      <c r="A138" s="57" t="s">
        <v>495</v>
      </c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1:50" ht="23.1" customHeight="1" x14ac:dyDescent="0.3">
      <c r="A139" s="6" t="s">
        <v>103</v>
      </c>
      <c r="B139" s="6" t="s">
        <v>107</v>
      </c>
      <c r="C139" s="8" t="s">
        <v>105</v>
      </c>
      <c r="D139" s="9">
        <v>1.8</v>
      </c>
      <c r="E139" s="9">
        <v>0</v>
      </c>
      <c r="F139" s="9">
        <f t="shared" ref="F139:F145" si="113">ROUNDDOWN(D139*E139, 0)</f>
        <v>0</v>
      </c>
      <c r="G139" s="9">
        <v>0</v>
      </c>
      <c r="H139" s="9">
        <f t="shared" ref="H139:H145" si="114">ROUNDDOWN(D139*G139, 0)</f>
        <v>0</v>
      </c>
      <c r="I139" s="9"/>
      <c r="J139" s="9">
        <f t="shared" ref="J139:J145" si="115">ROUNDDOWN(D139*I139, 0)</f>
        <v>0</v>
      </c>
      <c r="K139" s="9">
        <f t="shared" ref="K139:L145" si="116">E139+G139+I139</f>
        <v>0</v>
      </c>
      <c r="L139" s="9">
        <f t="shared" si="116"/>
        <v>0</v>
      </c>
      <c r="M139" s="15" t="s">
        <v>106</v>
      </c>
      <c r="O139" t="str">
        <f t="shared" ref="O139:O145" si="117">"03"</f>
        <v>03</v>
      </c>
      <c r="P139" t="s">
        <v>464</v>
      </c>
      <c r="Q139">
        <v>1</v>
      </c>
      <c r="R139">
        <f t="shared" ref="R139:R145" si="118">IF(P139="기계경비", J139, 0)</f>
        <v>0</v>
      </c>
      <c r="S139">
        <f t="shared" ref="S139:S145" si="119">IF(P139="운반비", J139, 0)</f>
        <v>0</v>
      </c>
      <c r="T139">
        <f t="shared" ref="T139:T145" si="120">IF(P139="작업부산물", F139, 0)</f>
        <v>0</v>
      </c>
      <c r="U139">
        <f t="shared" ref="U139:U145" si="121">IF(P139="관급", F139, 0)</f>
        <v>0</v>
      </c>
      <c r="V139">
        <f t="shared" ref="V139:V145" si="122">IF(P139="외주비", J139, 0)</f>
        <v>0</v>
      </c>
      <c r="W139">
        <f t="shared" ref="W139:W145" si="123">IF(P139="장비비", J139, 0)</f>
        <v>0</v>
      </c>
      <c r="X139">
        <f t="shared" ref="X139:X145" si="124">IF(P139="폐기물처리비", L139, 0)</f>
        <v>0</v>
      </c>
      <c r="Y139">
        <f t="shared" ref="Y139:Y145" si="125">IF(P139="가설비", J139, 0)</f>
        <v>0</v>
      </c>
      <c r="Z139">
        <f t="shared" ref="Z139:Z145" si="126">IF(P139="잡비제외분", F139, 0)</f>
        <v>0</v>
      </c>
      <c r="AA139">
        <f t="shared" ref="AA139:AA145" si="127">IF(P139="사급자재대", L139, 0)</f>
        <v>0</v>
      </c>
      <c r="AB139">
        <f t="shared" ref="AB139:AB145" si="128">IF(P139="관급자재대", L139, 0)</f>
        <v>0</v>
      </c>
      <c r="AC139">
        <f t="shared" ref="AC139:AC145" si="129">IF(P139="관급자 관급 자재대", L139, 0)</f>
        <v>0</v>
      </c>
      <c r="AD139">
        <f t="shared" ref="AD139:AD145" si="130">IF(P139="사용자항목2", L139, 0)</f>
        <v>0</v>
      </c>
      <c r="AE139">
        <f t="shared" ref="AE139:AE145" si="131">IF(P139="안전관리비", L139, 0)</f>
        <v>0</v>
      </c>
      <c r="AF139">
        <f t="shared" ref="AF139:AF145" si="132">IF(P139="품질관리비", L139, 0)</f>
        <v>0</v>
      </c>
      <c r="AG139">
        <f t="shared" ref="AG139:AG145" si="133">IF(P139="사용자항목5", L139, 0)</f>
        <v>0</v>
      </c>
      <c r="AH139">
        <f t="shared" ref="AH139:AH145" si="134">IF(P139="사용자항목6", L139, 0)</f>
        <v>0</v>
      </c>
      <c r="AI139">
        <f t="shared" ref="AI139:AI145" si="135">IF(P139="사용자항목7", L139, 0)</f>
        <v>0</v>
      </c>
      <c r="AJ139">
        <f t="shared" ref="AJ139:AJ145" si="136">IF(P139="사용자항목8", L139, 0)</f>
        <v>0</v>
      </c>
      <c r="AK139">
        <f t="shared" ref="AK139:AK145" si="137">IF(P139="사용자항목9", L139, 0)</f>
        <v>0</v>
      </c>
      <c r="AL139">
        <f t="shared" ref="AL139:AL145" si="138">IF(P139="사용자항목10", L139, 0)</f>
        <v>0</v>
      </c>
      <c r="AM139">
        <f t="shared" ref="AM139:AM145" si="139">IF(P139="사용자항목11", L139, 0)</f>
        <v>0</v>
      </c>
      <c r="AN139">
        <f t="shared" ref="AN139:AN145" si="140">IF(P139="사용자항목12", L139, 0)</f>
        <v>0</v>
      </c>
      <c r="AO139">
        <f t="shared" ref="AO139:AO145" si="141">IF(P139="사용자항목13", L139, 0)</f>
        <v>0</v>
      </c>
      <c r="AP139">
        <f t="shared" ref="AP139:AP145" si="142">IF(P139="사용자항목14", L139, 0)</f>
        <v>0</v>
      </c>
      <c r="AQ139">
        <f t="shared" ref="AQ139:AQ145" si="143">IF(P139="사용자항목15", L139, 0)</f>
        <v>0</v>
      </c>
      <c r="AR139">
        <f t="shared" ref="AR139:AR145" si="144">IF(P139="사용자항목16", L139, 0)</f>
        <v>0</v>
      </c>
      <c r="AS139">
        <f t="shared" ref="AS139:AS145" si="145">IF(P139="사용자항목17", L139, 0)</f>
        <v>0</v>
      </c>
      <c r="AT139">
        <f t="shared" ref="AT139:AT145" si="146">IF(P139="사용자항목18", L139, 0)</f>
        <v>0</v>
      </c>
      <c r="AU139">
        <f t="shared" ref="AU139:AU145" si="147">IF(P139="사용자항목19", L139, 0)</f>
        <v>0</v>
      </c>
    </row>
    <row r="140" spans="1:50" ht="23.1" customHeight="1" x14ac:dyDescent="0.3">
      <c r="A140" s="6" t="s">
        <v>103</v>
      </c>
      <c r="B140" s="6" t="s">
        <v>104</v>
      </c>
      <c r="C140" s="8" t="s">
        <v>105</v>
      </c>
      <c r="D140" s="9">
        <v>18.899999999999999</v>
      </c>
      <c r="E140" s="9">
        <v>0</v>
      </c>
      <c r="F140" s="9">
        <f t="shared" si="113"/>
        <v>0</v>
      </c>
      <c r="G140" s="9">
        <v>0</v>
      </c>
      <c r="H140" s="9">
        <f t="shared" si="114"/>
        <v>0</v>
      </c>
      <c r="I140" s="9"/>
      <c r="J140" s="9">
        <f t="shared" si="115"/>
        <v>0</v>
      </c>
      <c r="K140" s="9">
        <f t="shared" si="116"/>
        <v>0</v>
      </c>
      <c r="L140" s="9">
        <f t="shared" si="116"/>
        <v>0</v>
      </c>
      <c r="M140" s="15" t="s">
        <v>106</v>
      </c>
      <c r="O140" t="str">
        <f t="shared" si="117"/>
        <v>03</v>
      </c>
      <c r="P140" t="s">
        <v>464</v>
      </c>
      <c r="Q140">
        <v>1</v>
      </c>
      <c r="R140">
        <f t="shared" si="118"/>
        <v>0</v>
      </c>
      <c r="S140">
        <f t="shared" si="119"/>
        <v>0</v>
      </c>
      <c r="T140">
        <f t="shared" si="120"/>
        <v>0</v>
      </c>
      <c r="U140">
        <f t="shared" si="121"/>
        <v>0</v>
      </c>
      <c r="V140">
        <f t="shared" si="122"/>
        <v>0</v>
      </c>
      <c r="W140">
        <f t="shared" si="123"/>
        <v>0</v>
      </c>
      <c r="X140">
        <f t="shared" si="124"/>
        <v>0</v>
      </c>
      <c r="Y140">
        <f t="shared" si="125"/>
        <v>0</v>
      </c>
      <c r="Z140">
        <f t="shared" si="126"/>
        <v>0</v>
      </c>
      <c r="AA140">
        <f t="shared" si="127"/>
        <v>0</v>
      </c>
      <c r="AB140">
        <f t="shared" si="128"/>
        <v>0</v>
      </c>
      <c r="AC140">
        <f t="shared" si="129"/>
        <v>0</v>
      </c>
      <c r="AD140">
        <f t="shared" si="130"/>
        <v>0</v>
      </c>
      <c r="AE140">
        <f t="shared" si="131"/>
        <v>0</v>
      </c>
      <c r="AF140">
        <f t="shared" si="132"/>
        <v>0</v>
      </c>
      <c r="AG140">
        <f t="shared" si="133"/>
        <v>0</v>
      </c>
      <c r="AH140">
        <f t="shared" si="134"/>
        <v>0</v>
      </c>
      <c r="AI140">
        <f t="shared" si="135"/>
        <v>0</v>
      </c>
      <c r="AJ140">
        <f t="shared" si="136"/>
        <v>0</v>
      </c>
      <c r="AK140">
        <f t="shared" si="137"/>
        <v>0</v>
      </c>
      <c r="AL140">
        <f t="shared" si="138"/>
        <v>0</v>
      </c>
      <c r="AM140">
        <f t="shared" si="139"/>
        <v>0</v>
      </c>
      <c r="AN140">
        <f t="shared" si="140"/>
        <v>0</v>
      </c>
      <c r="AO140">
        <f t="shared" si="141"/>
        <v>0</v>
      </c>
      <c r="AP140">
        <f t="shared" si="142"/>
        <v>0</v>
      </c>
      <c r="AQ140">
        <f t="shared" si="143"/>
        <v>0</v>
      </c>
      <c r="AR140">
        <f t="shared" si="144"/>
        <v>0</v>
      </c>
      <c r="AS140">
        <f t="shared" si="145"/>
        <v>0</v>
      </c>
      <c r="AT140">
        <f t="shared" si="146"/>
        <v>0</v>
      </c>
      <c r="AU140">
        <f t="shared" si="147"/>
        <v>0</v>
      </c>
    </row>
    <row r="141" spans="1:50" ht="23.1" customHeight="1" x14ac:dyDescent="0.3">
      <c r="A141" s="6" t="s">
        <v>111</v>
      </c>
      <c r="B141" s="6" t="s">
        <v>116</v>
      </c>
      <c r="C141" s="8" t="s">
        <v>79</v>
      </c>
      <c r="D141" s="9">
        <v>0.2</v>
      </c>
      <c r="E141" s="9">
        <v>0</v>
      </c>
      <c r="F141" s="9">
        <f t="shared" si="113"/>
        <v>0</v>
      </c>
      <c r="G141" s="9">
        <v>0</v>
      </c>
      <c r="H141" s="9">
        <f t="shared" si="114"/>
        <v>0</v>
      </c>
      <c r="I141" s="9"/>
      <c r="J141" s="9">
        <f t="shared" si="115"/>
        <v>0</v>
      </c>
      <c r="K141" s="9">
        <f t="shared" si="116"/>
        <v>0</v>
      </c>
      <c r="L141" s="9">
        <f t="shared" si="116"/>
        <v>0</v>
      </c>
      <c r="M141" s="15" t="s">
        <v>113</v>
      </c>
      <c r="O141" t="str">
        <f t="shared" si="117"/>
        <v>03</v>
      </c>
      <c r="P141" t="s">
        <v>464</v>
      </c>
      <c r="Q141">
        <v>1</v>
      </c>
      <c r="R141">
        <f t="shared" si="118"/>
        <v>0</v>
      </c>
      <c r="S141">
        <f t="shared" si="119"/>
        <v>0</v>
      </c>
      <c r="T141">
        <f t="shared" si="120"/>
        <v>0</v>
      </c>
      <c r="U141">
        <f t="shared" si="121"/>
        <v>0</v>
      </c>
      <c r="V141">
        <f t="shared" si="122"/>
        <v>0</v>
      </c>
      <c r="W141">
        <f t="shared" si="123"/>
        <v>0</v>
      </c>
      <c r="X141">
        <f t="shared" si="124"/>
        <v>0</v>
      </c>
      <c r="Y141">
        <f t="shared" si="125"/>
        <v>0</v>
      </c>
      <c r="Z141">
        <f t="shared" si="126"/>
        <v>0</v>
      </c>
      <c r="AA141">
        <f t="shared" si="127"/>
        <v>0</v>
      </c>
      <c r="AB141">
        <f t="shared" si="128"/>
        <v>0</v>
      </c>
      <c r="AC141">
        <f t="shared" si="129"/>
        <v>0</v>
      </c>
      <c r="AD141">
        <f t="shared" si="130"/>
        <v>0</v>
      </c>
      <c r="AE141">
        <f t="shared" si="131"/>
        <v>0</v>
      </c>
      <c r="AF141">
        <f t="shared" si="132"/>
        <v>0</v>
      </c>
      <c r="AG141">
        <f t="shared" si="133"/>
        <v>0</v>
      </c>
      <c r="AH141">
        <f t="shared" si="134"/>
        <v>0</v>
      </c>
      <c r="AI141">
        <f t="shared" si="135"/>
        <v>0</v>
      </c>
      <c r="AJ141">
        <f t="shared" si="136"/>
        <v>0</v>
      </c>
      <c r="AK141">
        <f t="shared" si="137"/>
        <v>0</v>
      </c>
      <c r="AL141">
        <f t="shared" si="138"/>
        <v>0</v>
      </c>
      <c r="AM141">
        <f t="shared" si="139"/>
        <v>0</v>
      </c>
      <c r="AN141">
        <f t="shared" si="140"/>
        <v>0</v>
      </c>
      <c r="AO141">
        <f t="shared" si="141"/>
        <v>0</v>
      </c>
      <c r="AP141">
        <f t="shared" si="142"/>
        <v>0</v>
      </c>
      <c r="AQ141">
        <f t="shared" si="143"/>
        <v>0</v>
      </c>
      <c r="AR141">
        <f t="shared" si="144"/>
        <v>0</v>
      </c>
      <c r="AS141">
        <f t="shared" si="145"/>
        <v>0</v>
      </c>
      <c r="AT141">
        <f t="shared" si="146"/>
        <v>0</v>
      </c>
      <c r="AU141">
        <f t="shared" si="147"/>
        <v>0</v>
      </c>
    </row>
    <row r="142" spans="1:50" ht="23.1" customHeight="1" x14ac:dyDescent="0.3">
      <c r="A142" s="6" t="s">
        <v>111</v>
      </c>
      <c r="B142" s="6" t="s">
        <v>114</v>
      </c>
      <c r="C142" s="8" t="s">
        <v>79</v>
      </c>
      <c r="D142" s="9">
        <v>18.7</v>
      </c>
      <c r="E142" s="9">
        <v>0</v>
      </c>
      <c r="F142" s="9">
        <f t="shared" si="113"/>
        <v>0</v>
      </c>
      <c r="G142" s="9">
        <v>0</v>
      </c>
      <c r="H142" s="9">
        <f t="shared" si="114"/>
        <v>0</v>
      </c>
      <c r="I142" s="9"/>
      <c r="J142" s="9">
        <f t="shared" si="115"/>
        <v>0</v>
      </c>
      <c r="K142" s="9">
        <f t="shared" si="116"/>
        <v>0</v>
      </c>
      <c r="L142" s="9">
        <f t="shared" si="116"/>
        <v>0</v>
      </c>
      <c r="M142" s="15" t="s">
        <v>113</v>
      </c>
      <c r="O142" t="str">
        <f t="shared" si="117"/>
        <v>03</v>
      </c>
      <c r="P142" t="s">
        <v>464</v>
      </c>
      <c r="Q142">
        <v>1</v>
      </c>
      <c r="R142">
        <f t="shared" si="118"/>
        <v>0</v>
      </c>
      <c r="S142">
        <f t="shared" si="119"/>
        <v>0</v>
      </c>
      <c r="T142">
        <f t="shared" si="120"/>
        <v>0</v>
      </c>
      <c r="U142">
        <f t="shared" si="121"/>
        <v>0</v>
      </c>
      <c r="V142">
        <f t="shared" si="122"/>
        <v>0</v>
      </c>
      <c r="W142">
        <f t="shared" si="123"/>
        <v>0</v>
      </c>
      <c r="X142">
        <f t="shared" si="124"/>
        <v>0</v>
      </c>
      <c r="Y142">
        <f t="shared" si="125"/>
        <v>0</v>
      </c>
      <c r="Z142">
        <f t="shared" si="126"/>
        <v>0</v>
      </c>
      <c r="AA142">
        <f t="shared" si="127"/>
        <v>0</v>
      </c>
      <c r="AB142">
        <f t="shared" si="128"/>
        <v>0</v>
      </c>
      <c r="AC142">
        <f t="shared" si="129"/>
        <v>0</v>
      </c>
      <c r="AD142">
        <f t="shared" si="130"/>
        <v>0</v>
      </c>
      <c r="AE142">
        <f t="shared" si="131"/>
        <v>0</v>
      </c>
      <c r="AF142">
        <f t="shared" si="132"/>
        <v>0</v>
      </c>
      <c r="AG142">
        <f t="shared" si="133"/>
        <v>0</v>
      </c>
      <c r="AH142">
        <f t="shared" si="134"/>
        <v>0</v>
      </c>
      <c r="AI142">
        <f t="shared" si="135"/>
        <v>0</v>
      </c>
      <c r="AJ142">
        <f t="shared" si="136"/>
        <v>0</v>
      </c>
      <c r="AK142">
        <f t="shared" si="137"/>
        <v>0</v>
      </c>
      <c r="AL142">
        <f t="shared" si="138"/>
        <v>0</v>
      </c>
      <c r="AM142">
        <f t="shared" si="139"/>
        <v>0</v>
      </c>
      <c r="AN142">
        <f t="shared" si="140"/>
        <v>0</v>
      </c>
      <c r="AO142">
        <f t="shared" si="141"/>
        <v>0</v>
      </c>
      <c r="AP142">
        <f t="shared" si="142"/>
        <v>0</v>
      </c>
      <c r="AQ142">
        <f t="shared" si="143"/>
        <v>0</v>
      </c>
      <c r="AR142">
        <f t="shared" si="144"/>
        <v>0</v>
      </c>
      <c r="AS142">
        <f t="shared" si="145"/>
        <v>0</v>
      </c>
      <c r="AT142">
        <f t="shared" si="146"/>
        <v>0</v>
      </c>
      <c r="AU142">
        <f t="shared" si="147"/>
        <v>0</v>
      </c>
    </row>
    <row r="143" spans="1:50" ht="23.1" customHeight="1" x14ac:dyDescent="0.3">
      <c r="A143" s="6" t="s">
        <v>111</v>
      </c>
      <c r="B143" s="6" t="s">
        <v>117</v>
      </c>
      <c r="C143" s="8" t="s">
        <v>79</v>
      </c>
      <c r="D143" s="9">
        <v>0.1</v>
      </c>
      <c r="E143" s="9">
        <v>0</v>
      </c>
      <c r="F143" s="9">
        <f t="shared" si="113"/>
        <v>0</v>
      </c>
      <c r="G143" s="9">
        <v>0</v>
      </c>
      <c r="H143" s="9">
        <f t="shared" si="114"/>
        <v>0</v>
      </c>
      <c r="I143" s="9"/>
      <c r="J143" s="9">
        <f t="shared" si="115"/>
        <v>0</v>
      </c>
      <c r="K143" s="9">
        <f t="shared" si="116"/>
        <v>0</v>
      </c>
      <c r="L143" s="9">
        <f t="shared" si="116"/>
        <v>0</v>
      </c>
      <c r="M143" s="15" t="s">
        <v>113</v>
      </c>
      <c r="O143" t="str">
        <f t="shared" si="117"/>
        <v>03</v>
      </c>
      <c r="P143" t="s">
        <v>464</v>
      </c>
      <c r="Q143">
        <v>1</v>
      </c>
      <c r="R143">
        <f t="shared" si="118"/>
        <v>0</v>
      </c>
      <c r="S143">
        <f t="shared" si="119"/>
        <v>0</v>
      </c>
      <c r="T143">
        <f t="shared" si="120"/>
        <v>0</v>
      </c>
      <c r="U143">
        <f t="shared" si="121"/>
        <v>0</v>
      </c>
      <c r="V143">
        <f t="shared" si="122"/>
        <v>0</v>
      </c>
      <c r="W143">
        <f t="shared" si="123"/>
        <v>0</v>
      </c>
      <c r="X143">
        <f t="shared" si="124"/>
        <v>0</v>
      </c>
      <c r="Y143">
        <f t="shared" si="125"/>
        <v>0</v>
      </c>
      <c r="Z143">
        <f t="shared" si="126"/>
        <v>0</v>
      </c>
      <c r="AA143">
        <f t="shared" si="127"/>
        <v>0</v>
      </c>
      <c r="AB143">
        <f t="shared" si="128"/>
        <v>0</v>
      </c>
      <c r="AC143">
        <f t="shared" si="129"/>
        <v>0</v>
      </c>
      <c r="AD143">
        <f t="shared" si="130"/>
        <v>0</v>
      </c>
      <c r="AE143">
        <f t="shared" si="131"/>
        <v>0</v>
      </c>
      <c r="AF143">
        <f t="shared" si="132"/>
        <v>0</v>
      </c>
      <c r="AG143">
        <f t="shared" si="133"/>
        <v>0</v>
      </c>
      <c r="AH143">
        <f t="shared" si="134"/>
        <v>0</v>
      </c>
      <c r="AI143">
        <f t="shared" si="135"/>
        <v>0</v>
      </c>
      <c r="AJ143">
        <f t="shared" si="136"/>
        <v>0</v>
      </c>
      <c r="AK143">
        <f t="shared" si="137"/>
        <v>0</v>
      </c>
      <c r="AL143">
        <f t="shared" si="138"/>
        <v>0</v>
      </c>
      <c r="AM143">
        <f t="shared" si="139"/>
        <v>0</v>
      </c>
      <c r="AN143">
        <f t="shared" si="140"/>
        <v>0</v>
      </c>
      <c r="AO143">
        <f t="shared" si="141"/>
        <v>0</v>
      </c>
      <c r="AP143">
        <f t="shared" si="142"/>
        <v>0</v>
      </c>
      <c r="AQ143">
        <f t="shared" si="143"/>
        <v>0</v>
      </c>
      <c r="AR143">
        <f t="shared" si="144"/>
        <v>0</v>
      </c>
      <c r="AS143">
        <f t="shared" si="145"/>
        <v>0</v>
      </c>
      <c r="AT143">
        <f t="shared" si="146"/>
        <v>0</v>
      </c>
      <c r="AU143">
        <f t="shared" si="147"/>
        <v>0</v>
      </c>
    </row>
    <row r="144" spans="1:50" ht="23.1" customHeight="1" x14ac:dyDescent="0.3">
      <c r="A144" s="6" t="s">
        <v>111</v>
      </c>
      <c r="B144" s="6" t="s">
        <v>112</v>
      </c>
      <c r="C144" s="8" t="s">
        <v>79</v>
      </c>
      <c r="D144" s="9">
        <v>0.1</v>
      </c>
      <c r="E144" s="9">
        <v>0</v>
      </c>
      <c r="F144" s="9">
        <f t="shared" si="113"/>
        <v>0</v>
      </c>
      <c r="G144" s="9">
        <v>0</v>
      </c>
      <c r="H144" s="9">
        <f t="shared" si="114"/>
        <v>0</v>
      </c>
      <c r="I144" s="9"/>
      <c r="J144" s="9">
        <f t="shared" si="115"/>
        <v>0</v>
      </c>
      <c r="K144" s="9">
        <f t="shared" si="116"/>
        <v>0</v>
      </c>
      <c r="L144" s="9">
        <f t="shared" si="116"/>
        <v>0</v>
      </c>
      <c r="M144" s="15" t="s">
        <v>113</v>
      </c>
      <c r="O144" t="str">
        <f t="shared" si="117"/>
        <v>03</v>
      </c>
      <c r="P144" t="s">
        <v>464</v>
      </c>
      <c r="Q144">
        <v>1</v>
      </c>
      <c r="R144">
        <f t="shared" si="118"/>
        <v>0</v>
      </c>
      <c r="S144">
        <f t="shared" si="119"/>
        <v>0</v>
      </c>
      <c r="T144">
        <f t="shared" si="120"/>
        <v>0</v>
      </c>
      <c r="U144">
        <f t="shared" si="121"/>
        <v>0</v>
      </c>
      <c r="V144">
        <f t="shared" si="122"/>
        <v>0</v>
      </c>
      <c r="W144">
        <f t="shared" si="123"/>
        <v>0</v>
      </c>
      <c r="X144">
        <f t="shared" si="124"/>
        <v>0</v>
      </c>
      <c r="Y144">
        <f t="shared" si="125"/>
        <v>0</v>
      </c>
      <c r="Z144">
        <f t="shared" si="126"/>
        <v>0</v>
      </c>
      <c r="AA144">
        <f t="shared" si="127"/>
        <v>0</v>
      </c>
      <c r="AB144">
        <f t="shared" si="128"/>
        <v>0</v>
      </c>
      <c r="AC144">
        <f t="shared" si="129"/>
        <v>0</v>
      </c>
      <c r="AD144">
        <f t="shared" si="130"/>
        <v>0</v>
      </c>
      <c r="AE144">
        <f t="shared" si="131"/>
        <v>0</v>
      </c>
      <c r="AF144">
        <f t="shared" si="132"/>
        <v>0</v>
      </c>
      <c r="AG144">
        <f t="shared" si="133"/>
        <v>0</v>
      </c>
      <c r="AH144">
        <f t="shared" si="134"/>
        <v>0</v>
      </c>
      <c r="AI144">
        <f t="shared" si="135"/>
        <v>0</v>
      </c>
      <c r="AJ144">
        <f t="shared" si="136"/>
        <v>0</v>
      </c>
      <c r="AK144">
        <f t="shared" si="137"/>
        <v>0</v>
      </c>
      <c r="AL144">
        <f t="shared" si="138"/>
        <v>0</v>
      </c>
      <c r="AM144">
        <f t="shared" si="139"/>
        <v>0</v>
      </c>
      <c r="AN144">
        <f t="shared" si="140"/>
        <v>0</v>
      </c>
      <c r="AO144">
        <f t="shared" si="141"/>
        <v>0</v>
      </c>
      <c r="AP144">
        <f t="shared" si="142"/>
        <v>0</v>
      </c>
      <c r="AQ144">
        <f t="shared" si="143"/>
        <v>0</v>
      </c>
      <c r="AR144">
        <f t="shared" si="144"/>
        <v>0</v>
      </c>
      <c r="AS144">
        <f t="shared" si="145"/>
        <v>0</v>
      </c>
      <c r="AT144">
        <f t="shared" si="146"/>
        <v>0</v>
      </c>
      <c r="AU144">
        <f t="shared" si="147"/>
        <v>0</v>
      </c>
    </row>
    <row r="145" spans="1:50" ht="23.1" customHeight="1" x14ac:dyDescent="0.3">
      <c r="A145" s="6" t="s">
        <v>111</v>
      </c>
      <c r="B145" s="6" t="s">
        <v>115</v>
      </c>
      <c r="C145" s="8" t="s">
        <v>79</v>
      </c>
      <c r="D145" s="9">
        <v>1.6</v>
      </c>
      <c r="E145" s="9">
        <v>0</v>
      </c>
      <c r="F145" s="9">
        <f t="shared" si="113"/>
        <v>0</v>
      </c>
      <c r="G145" s="9">
        <v>0</v>
      </c>
      <c r="H145" s="9">
        <f t="shared" si="114"/>
        <v>0</v>
      </c>
      <c r="I145" s="9"/>
      <c r="J145" s="9">
        <f t="shared" si="115"/>
        <v>0</v>
      </c>
      <c r="K145" s="9">
        <f t="shared" si="116"/>
        <v>0</v>
      </c>
      <c r="L145" s="9">
        <f t="shared" si="116"/>
        <v>0</v>
      </c>
      <c r="M145" s="15" t="s">
        <v>113</v>
      </c>
      <c r="O145" t="str">
        <f t="shared" si="117"/>
        <v>03</v>
      </c>
      <c r="P145" t="s">
        <v>464</v>
      </c>
      <c r="Q145">
        <v>1</v>
      </c>
      <c r="R145">
        <f t="shared" si="118"/>
        <v>0</v>
      </c>
      <c r="S145">
        <f t="shared" si="119"/>
        <v>0</v>
      </c>
      <c r="T145">
        <f t="shared" si="120"/>
        <v>0</v>
      </c>
      <c r="U145">
        <f t="shared" si="121"/>
        <v>0</v>
      </c>
      <c r="V145">
        <f t="shared" si="122"/>
        <v>0</v>
      </c>
      <c r="W145">
        <f t="shared" si="123"/>
        <v>0</v>
      </c>
      <c r="X145">
        <f t="shared" si="124"/>
        <v>0</v>
      </c>
      <c r="Y145">
        <f t="shared" si="125"/>
        <v>0</v>
      </c>
      <c r="Z145">
        <f t="shared" si="126"/>
        <v>0</v>
      </c>
      <c r="AA145">
        <f t="shared" si="127"/>
        <v>0</v>
      </c>
      <c r="AB145">
        <f t="shared" si="128"/>
        <v>0</v>
      </c>
      <c r="AC145">
        <f t="shared" si="129"/>
        <v>0</v>
      </c>
      <c r="AD145">
        <f t="shared" si="130"/>
        <v>0</v>
      </c>
      <c r="AE145">
        <f t="shared" si="131"/>
        <v>0</v>
      </c>
      <c r="AF145">
        <f t="shared" si="132"/>
        <v>0</v>
      </c>
      <c r="AG145">
        <f t="shared" si="133"/>
        <v>0</v>
      </c>
      <c r="AH145">
        <f t="shared" si="134"/>
        <v>0</v>
      </c>
      <c r="AI145">
        <f t="shared" si="135"/>
        <v>0</v>
      </c>
      <c r="AJ145">
        <f t="shared" si="136"/>
        <v>0</v>
      </c>
      <c r="AK145">
        <f t="shared" si="137"/>
        <v>0</v>
      </c>
      <c r="AL145">
        <f t="shared" si="138"/>
        <v>0</v>
      </c>
      <c r="AM145">
        <f t="shared" si="139"/>
        <v>0</v>
      </c>
      <c r="AN145">
        <f t="shared" si="140"/>
        <v>0</v>
      </c>
      <c r="AO145">
        <f t="shared" si="141"/>
        <v>0</v>
      </c>
      <c r="AP145">
        <f t="shared" si="142"/>
        <v>0</v>
      </c>
      <c r="AQ145">
        <f t="shared" si="143"/>
        <v>0</v>
      </c>
      <c r="AR145">
        <f t="shared" si="144"/>
        <v>0</v>
      </c>
      <c r="AS145">
        <f t="shared" si="145"/>
        <v>0</v>
      </c>
      <c r="AT145">
        <f t="shared" si="146"/>
        <v>0</v>
      </c>
      <c r="AU145">
        <f t="shared" si="147"/>
        <v>0</v>
      </c>
    </row>
    <row r="146" spans="1:50" ht="23.1" customHeight="1" x14ac:dyDescent="0.3">
      <c r="A146" s="7"/>
      <c r="B146" s="7"/>
      <c r="C146" s="14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50" ht="23.1" customHeight="1" x14ac:dyDescent="0.3">
      <c r="A147" s="7"/>
      <c r="B147" s="7"/>
      <c r="C147" s="14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50" ht="23.1" customHeight="1" x14ac:dyDescent="0.3">
      <c r="A148" s="7"/>
      <c r="B148" s="7"/>
      <c r="C148" s="14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50" ht="23.1" customHeight="1" x14ac:dyDescent="0.3">
      <c r="A149" s="7"/>
      <c r="B149" s="7"/>
      <c r="C149" s="14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50" ht="23.1" customHeight="1" x14ac:dyDescent="0.3">
      <c r="A150" s="7"/>
      <c r="B150" s="7"/>
      <c r="C150" s="14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50" ht="23.1" customHeight="1" x14ac:dyDescent="0.3">
      <c r="A151" s="7"/>
      <c r="B151" s="7"/>
      <c r="C151" s="14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50" ht="23.1" customHeight="1" x14ac:dyDescent="0.3">
      <c r="A152" s="7"/>
      <c r="B152" s="7"/>
      <c r="C152" s="14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50" ht="23.1" customHeight="1" x14ac:dyDescent="0.3">
      <c r="A153" s="7"/>
      <c r="B153" s="7"/>
      <c r="C153" s="14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50" ht="23.1" customHeight="1" x14ac:dyDescent="0.3">
      <c r="A154" s="7"/>
      <c r="B154" s="7"/>
      <c r="C154" s="14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50" ht="23.1" customHeight="1" x14ac:dyDescent="0.3">
      <c r="A155" s="7"/>
      <c r="B155" s="7"/>
      <c r="C155" s="14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50" ht="23.1" customHeight="1" x14ac:dyDescent="0.3">
      <c r="A156" s="10" t="s">
        <v>131</v>
      </c>
      <c r="B156" s="11"/>
      <c r="C156" s="12"/>
      <c r="D156" s="13"/>
      <c r="E156" s="13"/>
      <c r="F156" s="13">
        <f>ROUNDDOWN(SUMIF(Q139:Q155, "1", F139:F155), 0)</f>
        <v>0</v>
      </c>
      <c r="G156" s="13"/>
      <c r="H156" s="13">
        <f>ROUNDDOWN(SUMIF(Q139:Q155, "1", H139:H155), 0)</f>
        <v>0</v>
      </c>
      <c r="I156" s="13"/>
      <c r="J156" s="13">
        <f>ROUNDDOWN(SUMIF(Q139:Q155, "1", J139:J155), 0)</f>
        <v>0</v>
      </c>
      <c r="K156" s="13"/>
      <c r="L156" s="13">
        <f>F156+H156+J156</f>
        <v>0</v>
      </c>
      <c r="M156" s="13"/>
      <c r="R156">
        <f t="shared" ref="R156:AX156" si="148">ROUNDDOWN(SUM(R139:R145), 0)</f>
        <v>0</v>
      </c>
      <c r="S156">
        <f t="shared" si="148"/>
        <v>0</v>
      </c>
      <c r="T156">
        <f t="shared" si="148"/>
        <v>0</v>
      </c>
      <c r="U156">
        <f t="shared" si="148"/>
        <v>0</v>
      </c>
      <c r="V156">
        <f t="shared" si="148"/>
        <v>0</v>
      </c>
      <c r="W156">
        <f t="shared" si="148"/>
        <v>0</v>
      </c>
      <c r="X156">
        <f t="shared" si="148"/>
        <v>0</v>
      </c>
      <c r="Y156">
        <f t="shared" si="148"/>
        <v>0</v>
      </c>
      <c r="Z156">
        <f t="shared" si="148"/>
        <v>0</v>
      </c>
      <c r="AA156">
        <f t="shared" si="148"/>
        <v>0</v>
      </c>
      <c r="AB156">
        <f t="shared" si="148"/>
        <v>0</v>
      </c>
      <c r="AC156">
        <f t="shared" si="148"/>
        <v>0</v>
      </c>
      <c r="AD156">
        <f t="shared" si="148"/>
        <v>0</v>
      </c>
      <c r="AE156">
        <f t="shared" si="148"/>
        <v>0</v>
      </c>
      <c r="AF156">
        <f t="shared" si="148"/>
        <v>0</v>
      </c>
      <c r="AG156">
        <f t="shared" si="148"/>
        <v>0</v>
      </c>
      <c r="AH156">
        <f t="shared" si="148"/>
        <v>0</v>
      </c>
      <c r="AI156">
        <f t="shared" si="148"/>
        <v>0</v>
      </c>
      <c r="AJ156">
        <f t="shared" si="148"/>
        <v>0</v>
      </c>
      <c r="AK156">
        <f t="shared" si="148"/>
        <v>0</v>
      </c>
      <c r="AL156">
        <f t="shared" si="148"/>
        <v>0</v>
      </c>
      <c r="AM156">
        <f t="shared" si="148"/>
        <v>0</v>
      </c>
      <c r="AN156">
        <f t="shared" si="148"/>
        <v>0</v>
      </c>
      <c r="AO156">
        <f t="shared" si="148"/>
        <v>0</v>
      </c>
      <c r="AP156">
        <f t="shared" si="148"/>
        <v>0</v>
      </c>
      <c r="AQ156">
        <f t="shared" si="148"/>
        <v>0</v>
      </c>
      <c r="AR156">
        <f t="shared" si="148"/>
        <v>0</v>
      </c>
      <c r="AS156">
        <f t="shared" si="148"/>
        <v>0</v>
      </c>
      <c r="AT156">
        <f t="shared" si="148"/>
        <v>0</v>
      </c>
      <c r="AU156">
        <f t="shared" si="148"/>
        <v>0</v>
      </c>
      <c r="AV156">
        <f t="shared" si="148"/>
        <v>0</v>
      </c>
      <c r="AW156">
        <f t="shared" si="148"/>
        <v>0</v>
      </c>
      <c r="AX156">
        <f t="shared" si="148"/>
        <v>0</v>
      </c>
    </row>
    <row r="157" spans="1:50" ht="23.1" customHeight="1" x14ac:dyDescent="0.3">
      <c r="A157" s="57" t="s">
        <v>496</v>
      </c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1:50" ht="23.1" customHeight="1" x14ac:dyDescent="0.3">
      <c r="A158" s="6" t="s">
        <v>15</v>
      </c>
      <c r="B158" s="6" t="s">
        <v>19</v>
      </c>
      <c r="C158" s="8" t="s">
        <v>17</v>
      </c>
      <c r="D158" s="9">
        <v>230.6</v>
      </c>
      <c r="E158" s="9"/>
      <c r="F158" s="9">
        <f>ROUNDDOWN(D158*E158, 0)</f>
        <v>0</v>
      </c>
      <c r="G158" s="9">
        <v>0</v>
      </c>
      <c r="H158" s="9">
        <f>ROUNDDOWN(D158*G158, 0)</f>
        <v>0</v>
      </c>
      <c r="I158" s="9">
        <v>0</v>
      </c>
      <c r="J158" s="9">
        <f>ROUNDDOWN(D158*I158, 0)</f>
        <v>0</v>
      </c>
      <c r="K158" s="9">
        <f>E158+G158+I158</f>
        <v>0</v>
      </c>
      <c r="L158" s="9">
        <f>F158+H158+J158</f>
        <v>0</v>
      </c>
      <c r="M158" s="15"/>
      <c r="O158" t="str">
        <f>"01"</f>
        <v>01</v>
      </c>
      <c r="P158" t="s">
        <v>460</v>
      </c>
      <c r="Q158">
        <v>1</v>
      </c>
      <c r="R158">
        <f>IF(P158="기계경비", J158, 0)</f>
        <v>0</v>
      </c>
      <c r="S158">
        <f>IF(P158="운반비", J158, 0)</f>
        <v>0</v>
      </c>
      <c r="T158">
        <f>IF(P158="작업부산물", F158, 0)</f>
        <v>0</v>
      </c>
      <c r="U158">
        <f>IF(P158="관급", F158, 0)</f>
        <v>0</v>
      </c>
      <c r="V158">
        <f>IF(P158="외주비", J158, 0)</f>
        <v>0</v>
      </c>
      <c r="W158">
        <f>IF(P158="장비비", J158, 0)</f>
        <v>0</v>
      </c>
      <c r="X158">
        <f>IF(P158="폐기물처리비", J158, 0)</f>
        <v>0</v>
      </c>
      <c r="Y158">
        <f>IF(P158="가설비", J158, 0)</f>
        <v>0</v>
      </c>
      <c r="Z158">
        <f>IF(P158="잡비제외분", F158, 0)</f>
        <v>0</v>
      </c>
      <c r="AA158">
        <f>IF(P158="사급자재대", L158, 0)</f>
        <v>0</v>
      </c>
      <c r="AB158">
        <f>IF(P158="관급자재대", L158, 0)</f>
        <v>0</v>
      </c>
      <c r="AC158">
        <f>IF(P158="관급자 관급 자재대", L158, 0)</f>
        <v>0</v>
      </c>
      <c r="AD158">
        <f>IF(P158="사용자항목2", L158, 0)</f>
        <v>0</v>
      </c>
      <c r="AE158">
        <f>IF(P158="안전관리비", L158, 0)</f>
        <v>0</v>
      </c>
      <c r="AF158">
        <f>IF(P158="품질관리비", L158, 0)</f>
        <v>0</v>
      </c>
      <c r="AG158">
        <f>IF(P158="사용자항목5", L158, 0)</f>
        <v>0</v>
      </c>
      <c r="AH158">
        <f>IF(P158="사용자항목6", L158, 0)</f>
        <v>0</v>
      </c>
      <c r="AI158">
        <f>IF(P158="사용자항목7", L158, 0)</f>
        <v>0</v>
      </c>
      <c r="AJ158">
        <f>IF(P158="사용자항목8", L158, 0)</f>
        <v>0</v>
      </c>
      <c r="AK158">
        <f>IF(P158="사용자항목9", L158, 0)</f>
        <v>0</v>
      </c>
      <c r="AL158">
        <f>IF(P158="사용자항목10", L158, 0)</f>
        <v>0</v>
      </c>
      <c r="AM158">
        <f>IF(P158="사용자항목11", L158, 0)</f>
        <v>0</v>
      </c>
      <c r="AN158">
        <f>IF(P158="사용자항목12", L158, 0)</f>
        <v>0</v>
      </c>
      <c r="AO158">
        <f>IF(P158="사용자항목13", L158, 0)</f>
        <v>0</v>
      </c>
      <c r="AP158">
        <f>IF(P158="사용자항목14", L158, 0)</f>
        <v>0</v>
      </c>
      <c r="AQ158">
        <f>IF(P158="사용자항목15", L158, 0)</f>
        <v>0</v>
      </c>
      <c r="AR158">
        <f>IF(P158="사용자항목16", L158, 0)</f>
        <v>0</v>
      </c>
      <c r="AS158">
        <f>IF(P158="사용자항목17", L158, 0)</f>
        <v>0</v>
      </c>
      <c r="AT158">
        <f>IF(P158="사용자항목18", L158, 0)</f>
        <v>0</v>
      </c>
      <c r="AU158">
        <f>IF(P158="사용자항목19", L158, 0)</f>
        <v>0</v>
      </c>
    </row>
    <row r="159" spans="1:50" ht="23.1" customHeight="1" x14ac:dyDescent="0.3">
      <c r="A159" s="6" t="s">
        <v>15</v>
      </c>
      <c r="B159" s="6" t="s">
        <v>16</v>
      </c>
      <c r="C159" s="8" t="s">
        <v>17</v>
      </c>
      <c r="D159" s="9">
        <v>346.4</v>
      </c>
      <c r="E159" s="9"/>
      <c r="F159" s="9">
        <f>ROUNDDOWN(D159*E159, 0)</f>
        <v>0</v>
      </c>
      <c r="G159" s="9">
        <v>0</v>
      </c>
      <c r="H159" s="9">
        <f>ROUNDDOWN(D159*G159, 0)</f>
        <v>0</v>
      </c>
      <c r="I159" s="9">
        <v>0</v>
      </c>
      <c r="J159" s="9">
        <f>ROUNDDOWN(D159*I159, 0)</f>
        <v>0</v>
      </c>
      <c r="K159" s="9">
        <f>E159+G159+I159</f>
        <v>0</v>
      </c>
      <c r="L159" s="9">
        <f>F159+H159+J159</f>
        <v>0</v>
      </c>
      <c r="M159" s="15"/>
      <c r="O159" t="str">
        <f>"01"</f>
        <v>01</v>
      </c>
      <c r="P159" t="s">
        <v>460</v>
      </c>
      <c r="Q159">
        <v>1</v>
      </c>
      <c r="R159">
        <f>IF(P159="기계경비", J159, 0)</f>
        <v>0</v>
      </c>
      <c r="S159">
        <f>IF(P159="운반비", J159, 0)</f>
        <v>0</v>
      </c>
      <c r="T159">
        <f>IF(P159="작업부산물", F159, 0)</f>
        <v>0</v>
      </c>
      <c r="U159">
        <f>IF(P159="관급", F159, 0)</f>
        <v>0</v>
      </c>
      <c r="V159">
        <f>IF(P159="외주비", J159, 0)</f>
        <v>0</v>
      </c>
      <c r="W159">
        <f>IF(P159="장비비", J159, 0)</f>
        <v>0</v>
      </c>
      <c r="X159">
        <f>IF(P159="폐기물처리비", J159, 0)</f>
        <v>0</v>
      </c>
      <c r="Y159">
        <f>IF(P159="가설비", J159, 0)</f>
        <v>0</v>
      </c>
      <c r="Z159">
        <f>IF(P159="잡비제외분", F159, 0)</f>
        <v>0</v>
      </c>
      <c r="AA159">
        <f>IF(P159="사급자재대", L159, 0)</f>
        <v>0</v>
      </c>
      <c r="AB159">
        <f>IF(P159="관급자재대", L159, 0)</f>
        <v>0</v>
      </c>
      <c r="AC159">
        <f>IF(P159="관급자 관급 자재대", L159, 0)</f>
        <v>0</v>
      </c>
      <c r="AD159">
        <f>IF(P159="사용자항목2", L159, 0)</f>
        <v>0</v>
      </c>
      <c r="AE159">
        <f>IF(P159="안전관리비", L159, 0)</f>
        <v>0</v>
      </c>
      <c r="AF159">
        <f>IF(P159="품질관리비", L159, 0)</f>
        <v>0</v>
      </c>
      <c r="AG159">
        <f>IF(P159="사용자항목5", L159, 0)</f>
        <v>0</v>
      </c>
      <c r="AH159">
        <f>IF(P159="사용자항목6", L159, 0)</f>
        <v>0</v>
      </c>
      <c r="AI159">
        <f>IF(P159="사용자항목7", L159, 0)</f>
        <v>0</v>
      </c>
      <c r="AJ159">
        <f>IF(P159="사용자항목8", L159, 0)</f>
        <v>0</v>
      </c>
      <c r="AK159">
        <f>IF(P159="사용자항목9", L159, 0)</f>
        <v>0</v>
      </c>
      <c r="AL159">
        <f>IF(P159="사용자항목10", L159, 0)</f>
        <v>0</v>
      </c>
      <c r="AM159">
        <f>IF(P159="사용자항목11", L159, 0)</f>
        <v>0</v>
      </c>
      <c r="AN159">
        <f>IF(P159="사용자항목12", L159, 0)</f>
        <v>0</v>
      </c>
      <c r="AO159">
        <f>IF(P159="사용자항목13", L159, 0)</f>
        <v>0</v>
      </c>
      <c r="AP159">
        <f>IF(P159="사용자항목14", L159, 0)</f>
        <v>0</v>
      </c>
      <c r="AQ159">
        <f>IF(P159="사용자항목15", L159, 0)</f>
        <v>0</v>
      </c>
      <c r="AR159">
        <f>IF(P159="사용자항목16", L159, 0)</f>
        <v>0</v>
      </c>
      <c r="AS159">
        <f>IF(P159="사용자항목17", L159, 0)</f>
        <v>0</v>
      </c>
      <c r="AT159">
        <f>IF(P159="사용자항목18", L159, 0)</f>
        <v>0</v>
      </c>
      <c r="AU159">
        <f>IF(P159="사용자항목19", L159, 0)</f>
        <v>0</v>
      </c>
    </row>
    <row r="160" spans="1:50" ht="23.1" customHeight="1" x14ac:dyDescent="0.3">
      <c r="A160" s="7"/>
      <c r="B160" s="7"/>
      <c r="C160" s="14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50" ht="23.1" customHeight="1" x14ac:dyDescent="0.3">
      <c r="A161" s="7"/>
      <c r="B161" s="7"/>
      <c r="C161" s="14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50" ht="23.1" customHeight="1" x14ac:dyDescent="0.3">
      <c r="A162" s="7"/>
      <c r="B162" s="7"/>
      <c r="C162" s="14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50" ht="23.1" customHeight="1" x14ac:dyDescent="0.3">
      <c r="A163" s="7"/>
      <c r="B163" s="7"/>
      <c r="C163" s="14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50" ht="23.1" customHeight="1" x14ac:dyDescent="0.3">
      <c r="A164" s="7"/>
      <c r="B164" s="7"/>
      <c r="C164" s="14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50" ht="23.1" customHeight="1" x14ac:dyDescent="0.3">
      <c r="A165" s="7"/>
      <c r="B165" s="7"/>
      <c r="C165" s="14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50" ht="23.1" customHeight="1" x14ac:dyDescent="0.3">
      <c r="A166" s="7"/>
      <c r="B166" s="7"/>
      <c r="C166" s="14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50" ht="23.1" customHeight="1" x14ac:dyDescent="0.3">
      <c r="A167" s="7"/>
      <c r="B167" s="7"/>
      <c r="C167" s="14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50" ht="23.1" customHeight="1" x14ac:dyDescent="0.3">
      <c r="A168" s="7"/>
      <c r="B168" s="7"/>
      <c r="C168" s="14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50" ht="23.1" customHeight="1" x14ac:dyDescent="0.3">
      <c r="A169" s="7"/>
      <c r="B169" s="7"/>
      <c r="C169" s="14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50" ht="23.1" customHeight="1" x14ac:dyDescent="0.3">
      <c r="A170" s="7"/>
      <c r="B170" s="7"/>
      <c r="C170" s="14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50" ht="23.1" customHeight="1" x14ac:dyDescent="0.3">
      <c r="A171" s="7"/>
      <c r="B171" s="7"/>
      <c r="C171" s="14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50" ht="23.1" customHeight="1" x14ac:dyDescent="0.3">
      <c r="A172" s="7"/>
      <c r="B172" s="7"/>
      <c r="C172" s="14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50" ht="23.1" customHeight="1" x14ac:dyDescent="0.3">
      <c r="A173" s="7"/>
      <c r="B173" s="7"/>
      <c r="C173" s="14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50" ht="23.1" customHeight="1" x14ac:dyDescent="0.3">
      <c r="A174" s="7"/>
      <c r="B174" s="7"/>
      <c r="C174" s="14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50" ht="23.1" customHeight="1" x14ac:dyDescent="0.3">
      <c r="A175" s="10" t="s">
        <v>131</v>
      </c>
      <c r="B175" s="11"/>
      <c r="C175" s="12"/>
      <c r="D175" s="13"/>
      <c r="E175" s="13"/>
      <c r="F175" s="13">
        <f>ROUNDDOWN(SUMIF(Q158:Q174, "1", F158:F174), 0)</f>
        <v>0</v>
      </c>
      <c r="G175" s="13"/>
      <c r="H175" s="13">
        <f>ROUNDDOWN(SUMIF(Q158:Q174, "1", H158:H174), 0)</f>
        <v>0</v>
      </c>
      <c r="I175" s="13"/>
      <c r="J175" s="13">
        <f>ROUNDDOWN(SUMIF(Q158:Q174, "1", J158:J174), 0)</f>
        <v>0</v>
      </c>
      <c r="K175" s="13"/>
      <c r="L175" s="13">
        <f>F175+H175+J175</f>
        <v>0</v>
      </c>
      <c r="M175" s="13"/>
      <c r="R175">
        <f t="shared" ref="R175:AX175" si="149">ROUNDDOWN(SUM(R158:R159), 0)</f>
        <v>0</v>
      </c>
      <c r="S175">
        <f t="shared" si="149"/>
        <v>0</v>
      </c>
      <c r="T175">
        <f t="shared" si="149"/>
        <v>0</v>
      </c>
      <c r="U175">
        <f t="shared" si="149"/>
        <v>0</v>
      </c>
      <c r="V175">
        <f t="shared" si="149"/>
        <v>0</v>
      </c>
      <c r="W175">
        <f t="shared" si="149"/>
        <v>0</v>
      </c>
      <c r="X175">
        <f t="shared" si="149"/>
        <v>0</v>
      </c>
      <c r="Y175">
        <f t="shared" si="149"/>
        <v>0</v>
      </c>
      <c r="Z175">
        <f t="shared" si="149"/>
        <v>0</v>
      </c>
      <c r="AA175">
        <f t="shared" si="149"/>
        <v>0</v>
      </c>
      <c r="AB175">
        <f t="shared" si="149"/>
        <v>0</v>
      </c>
      <c r="AC175">
        <f t="shared" si="149"/>
        <v>0</v>
      </c>
      <c r="AD175">
        <f t="shared" si="149"/>
        <v>0</v>
      </c>
      <c r="AE175">
        <f t="shared" si="149"/>
        <v>0</v>
      </c>
      <c r="AF175">
        <f t="shared" si="149"/>
        <v>0</v>
      </c>
      <c r="AG175">
        <f t="shared" si="149"/>
        <v>0</v>
      </c>
      <c r="AH175">
        <f t="shared" si="149"/>
        <v>0</v>
      </c>
      <c r="AI175">
        <f t="shared" si="149"/>
        <v>0</v>
      </c>
      <c r="AJ175">
        <f t="shared" si="149"/>
        <v>0</v>
      </c>
      <c r="AK175">
        <f t="shared" si="149"/>
        <v>0</v>
      </c>
      <c r="AL175">
        <f t="shared" si="149"/>
        <v>0</v>
      </c>
      <c r="AM175">
        <f t="shared" si="149"/>
        <v>0</v>
      </c>
      <c r="AN175">
        <f t="shared" si="149"/>
        <v>0</v>
      </c>
      <c r="AO175">
        <f t="shared" si="149"/>
        <v>0</v>
      </c>
      <c r="AP175">
        <f t="shared" si="149"/>
        <v>0</v>
      </c>
      <c r="AQ175">
        <f t="shared" si="149"/>
        <v>0</v>
      </c>
      <c r="AR175">
        <f t="shared" si="149"/>
        <v>0</v>
      </c>
      <c r="AS175">
        <f t="shared" si="149"/>
        <v>0</v>
      </c>
      <c r="AT175">
        <f t="shared" si="149"/>
        <v>0</v>
      </c>
      <c r="AU175">
        <f t="shared" si="149"/>
        <v>0</v>
      </c>
      <c r="AV175">
        <f t="shared" si="149"/>
        <v>0</v>
      </c>
      <c r="AW175">
        <f t="shared" si="149"/>
        <v>0</v>
      </c>
      <c r="AX175">
        <f t="shared" si="149"/>
        <v>0</v>
      </c>
    </row>
    <row r="176" spans="1:50" ht="23.1" customHeight="1" x14ac:dyDescent="0.3">
      <c r="A176" s="57" t="s">
        <v>497</v>
      </c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1:47" ht="23.1" customHeight="1" x14ac:dyDescent="0.3">
      <c r="A177" s="6" t="s">
        <v>177</v>
      </c>
      <c r="B177" s="6" t="s">
        <v>178</v>
      </c>
      <c r="C177" s="8" t="s">
        <v>179</v>
      </c>
      <c r="D177" s="9">
        <v>3</v>
      </c>
      <c r="E177" s="9"/>
      <c r="F177" s="9">
        <f>ROUNDDOWN(D177*E177, 0)</f>
        <v>0</v>
      </c>
      <c r="G177" s="9"/>
      <c r="H177" s="9">
        <f>ROUNDDOWN(D177*G177, 0)</f>
        <v>0</v>
      </c>
      <c r="I177" s="9"/>
      <c r="J177" s="9"/>
      <c r="K177" s="9">
        <f>E177+G177+I177</f>
        <v>0</v>
      </c>
      <c r="L177" s="9">
        <f>F177+H177+J177</f>
        <v>0</v>
      </c>
      <c r="M177" s="15"/>
      <c r="O177" t="str">
        <f>""</f>
        <v/>
      </c>
      <c r="P177" s="1" t="s">
        <v>129</v>
      </c>
      <c r="Q177">
        <v>1</v>
      </c>
      <c r="R177">
        <f>IF(P177="기계경비", J177, 0)</f>
        <v>0</v>
      </c>
      <c r="S177">
        <f>IF(P177="운반비", J177, 0)</f>
        <v>0</v>
      </c>
      <c r="T177">
        <f>IF(P177="작업부산물", F177, 0)</f>
        <v>0</v>
      </c>
      <c r="U177">
        <f>IF(P177="관급", F177, 0)</f>
        <v>0</v>
      </c>
      <c r="V177">
        <f>IF(P177="외주비", J177, 0)</f>
        <v>0</v>
      </c>
      <c r="W177">
        <f>IF(P177="장비비", J177, 0)</f>
        <v>0</v>
      </c>
      <c r="X177">
        <f>IF(P177="폐기물처리비", J177, 0)</f>
        <v>0</v>
      </c>
      <c r="Y177">
        <f>IF(P177="가설비", J177, 0)</f>
        <v>0</v>
      </c>
      <c r="Z177">
        <f>IF(P177="잡비제외분", F177, 0)</f>
        <v>0</v>
      </c>
      <c r="AA177">
        <f>IF(P177="사급자재대", L177, 0)</f>
        <v>0</v>
      </c>
      <c r="AB177">
        <f>IF(P177="관급자재대", L177, 0)</f>
        <v>0</v>
      </c>
      <c r="AC177">
        <f>IF(P177="관급자 관급 자재대", L177, 0)</f>
        <v>0</v>
      </c>
      <c r="AD177">
        <f>IF(P177="사용자항목2", L177, 0)</f>
        <v>0</v>
      </c>
      <c r="AE177">
        <f>IF(P177="안전관리비", L177, 0)</f>
        <v>0</v>
      </c>
      <c r="AF177">
        <f>IF(P177="품질관리비", L177, 0)</f>
        <v>0</v>
      </c>
      <c r="AG177">
        <f>IF(P177="사용자항목5", L177, 0)</f>
        <v>0</v>
      </c>
      <c r="AH177">
        <f>IF(P177="사용자항목6", L177, 0)</f>
        <v>0</v>
      </c>
      <c r="AI177">
        <f>IF(P177="사용자항목7", L177, 0)</f>
        <v>0</v>
      </c>
      <c r="AJ177">
        <f>IF(P177="사용자항목8", L177, 0)</f>
        <v>0</v>
      </c>
      <c r="AK177">
        <f>IF(P177="사용자항목9", L177, 0)</f>
        <v>0</v>
      </c>
      <c r="AL177">
        <f>IF(P177="사용자항목10", L177, 0)</f>
        <v>0</v>
      </c>
      <c r="AM177">
        <f>IF(P177="사용자항목11", L177, 0)</f>
        <v>0</v>
      </c>
      <c r="AN177">
        <f>IF(P177="사용자항목12", L177, 0)</f>
        <v>0</v>
      </c>
      <c r="AO177">
        <f>IF(P177="사용자항목13", L177, 0)</f>
        <v>0</v>
      </c>
      <c r="AP177">
        <f>IF(P177="사용자항목14", L177, 0)</f>
        <v>0</v>
      </c>
      <c r="AQ177">
        <f>IF(P177="사용자항목15", L177, 0)</f>
        <v>0</v>
      </c>
      <c r="AR177">
        <f>IF(P177="사용자항목16", L177, 0)</f>
        <v>0</v>
      </c>
      <c r="AS177">
        <f>IF(P177="사용자항목17", L177, 0)</f>
        <v>0</v>
      </c>
      <c r="AT177">
        <f>IF(P177="사용자항목18", L177, 0)</f>
        <v>0</v>
      </c>
      <c r="AU177">
        <f>IF(P177="사용자항목19", L177, 0)</f>
        <v>0</v>
      </c>
    </row>
    <row r="178" spans="1:47" ht="23.1" customHeight="1" x14ac:dyDescent="0.3">
      <c r="A178" s="6" t="s">
        <v>224</v>
      </c>
      <c r="B178" s="6" t="s">
        <v>225</v>
      </c>
      <c r="C178" s="8" t="s">
        <v>27</v>
      </c>
      <c r="D178" s="9">
        <v>8</v>
      </c>
      <c r="E178" s="9"/>
      <c r="F178" s="9">
        <f>ROUNDDOWN(D178*E178, 0)</f>
        <v>0</v>
      </c>
      <c r="G178" s="9"/>
      <c r="H178" s="9">
        <f>ROUNDDOWN(D178*G178, 0)</f>
        <v>0</v>
      </c>
      <c r="I178" s="9"/>
      <c r="J178" s="9"/>
      <c r="K178" s="9">
        <f>E178+G178+I178</f>
        <v>0</v>
      </c>
      <c r="L178" s="9">
        <f>F178+H178+J178</f>
        <v>0</v>
      </c>
      <c r="M178" s="15"/>
      <c r="O178" t="str">
        <f>""</f>
        <v/>
      </c>
      <c r="P178" s="1" t="s">
        <v>129</v>
      </c>
      <c r="Q178">
        <v>1</v>
      </c>
      <c r="R178">
        <f>IF(P178="기계경비", J178, 0)</f>
        <v>0</v>
      </c>
      <c r="S178">
        <f>IF(P178="운반비", J178, 0)</f>
        <v>0</v>
      </c>
      <c r="T178">
        <f>IF(P178="작업부산물", F178, 0)</f>
        <v>0</v>
      </c>
      <c r="U178">
        <f>IF(P178="관급", F178, 0)</f>
        <v>0</v>
      </c>
      <c r="V178">
        <f>IF(P178="외주비", J178, 0)</f>
        <v>0</v>
      </c>
      <c r="W178">
        <f>IF(P178="장비비", J178, 0)</f>
        <v>0</v>
      </c>
      <c r="X178">
        <f>IF(P178="폐기물처리비", J178, 0)</f>
        <v>0</v>
      </c>
      <c r="Y178">
        <f>IF(P178="가설비", J178, 0)</f>
        <v>0</v>
      </c>
      <c r="Z178">
        <f>IF(P178="잡비제외분", F178, 0)</f>
        <v>0</v>
      </c>
      <c r="AA178">
        <f>IF(P178="사급자재대", L178, 0)</f>
        <v>0</v>
      </c>
      <c r="AB178">
        <f>IF(P178="관급자재대", L178, 0)</f>
        <v>0</v>
      </c>
      <c r="AC178">
        <f>IF(P178="관급자 관급 자재대", L178, 0)</f>
        <v>0</v>
      </c>
      <c r="AD178">
        <f>IF(P178="사용자항목2", L178, 0)</f>
        <v>0</v>
      </c>
      <c r="AE178">
        <f>IF(P178="안전관리비", L178, 0)</f>
        <v>0</v>
      </c>
      <c r="AF178">
        <f>IF(P178="품질관리비", L178, 0)</f>
        <v>0</v>
      </c>
      <c r="AG178">
        <f>IF(P178="사용자항목5", L178, 0)</f>
        <v>0</v>
      </c>
      <c r="AH178">
        <f>IF(P178="사용자항목6", L178, 0)</f>
        <v>0</v>
      </c>
      <c r="AI178">
        <f>IF(P178="사용자항목7", L178, 0)</f>
        <v>0</v>
      </c>
      <c r="AJ178">
        <f>IF(P178="사용자항목8", L178, 0)</f>
        <v>0</v>
      </c>
      <c r="AK178">
        <f>IF(P178="사용자항목9", L178, 0)</f>
        <v>0</v>
      </c>
      <c r="AL178">
        <f>IF(P178="사용자항목10", L178, 0)</f>
        <v>0</v>
      </c>
      <c r="AM178">
        <f>IF(P178="사용자항목11", L178, 0)</f>
        <v>0</v>
      </c>
      <c r="AN178">
        <f>IF(P178="사용자항목12", L178, 0)</f>
        <v>0</v>
      </c>
      <c r="AO178">
        <f>IF(P178="사용자항목13", L178, 0)</f>
        <v>0</v>
      </c>
      <c r="AP178">
        <f>IF(P178="사용자항목14", L178, 0)</f>
        <v>0</v>
      </c>
      <c r="AQ178">
        <f>IF(P178="사용자항목15", L178, 0)</f>
        <v>0</v>
      </c>
      <c r="AR178">
        <f>IF(P178="사용자항목16", L178, 0)</f>
        <v>0</v>
      </c>
      <c r="AS178">
        <f>IF(P178="사용자항목17", L178, 0)</f>
        <v>0</v>
      </c>
      <c r="AT178">
        <f>IF(P178="사용자항목18", L178, 0)</f>
        <v>0</v>
      </c>
      <c r="AU178">
        <f>IF(P178="사용자항목19", L178, 0)</f>
        <v>0</v>
      </c>
    </row>
    <row r="179" spans="1:47" ht="23.1" customHeight="1" x14ac:dyDescent="0.3">
      <c r="A179" s="7"/>
      <c r="B179" s="7"/>
      <c r="C179" s="14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7" ht="23.1" customHeight="1" x14ac:dyDescent="0.3">
      <c r="A180" s="7"/>
      <c r="B180" s="7"/>
      <c r="C180" s="14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7" ht="23.1" customHeight="1" x14ac:dyDescent="0.3">
      <c r="A181" s="7"/>
      <c r="B181" s="7"/>
      <c r="C181" s="14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7" ht="23.1" customHeight="1" x14ac:dyDescent="0.3">
      <c r="A182" s="7"/>
      <c r="B182" s="7"/>
      <c r="C182" s="14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7" ht="23.1" customHeight="1" x14ac:dyDescent="0.3">
      <c r="A183" s="7"/>
      <c r="B183" s="7"/>
      <c r="C183" s="14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7" ht="23.1" customHeight="1" x14ac:dyDescent="0.3">
      <c r="A184" s="7"/>
      <c r="B184" s="7"/>
      <c r="C184" s="14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7" ht="23.1" customHeight="1" x14ac:dyDescent="0.3">
      <c r="A185" s="7"/>
      <c r="B185" s="7"/>
      <c r="C185" s="14"/>
      <c r="D185" s="9"/>
      <c r="E185" s="9"/>
      <c r="F185" s="9"/>
      <c r="G185" s="9"/>
      <c r="H185" s="9"/>
      <c r="I185" s="9"/>
      <c r="J185" s="9"/>
      <c r="K185" s="9"/>
      <c r="L185" s="9"/>
      <c r="M185" s="9"/>
    </row>
    <row r="186" spans="1:47" ht="23.1" customHeight="1" x14ac:dyDescent="0.3">
      <c r="A186" s="7"/>
      <c r="B186" s="7"/>
      <c r="C186" s="14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47" ht="23.1" customHeight="1" x14ac:dyDescent="0.3">
      <c r="A187" s="7"/>
      <c r="B187" s="7"/>
      <c r="C187" s="14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7" ht="23.1" customHeight="1" x14ac:dyDescent="0.3">
      <c r="A188" s="7"/>
      <c r="B188" s="7"/>
      <c r="C188" s="14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7" ht="23.1" customHeight="1" x14ac:dyDescent="0.3">
      <c r="A189" s="7"/>
      <c r="B189" s="7"/>
      <c r="C189" s="14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7" ht="23.1" customHeight="1" x14ac:dyDescent="0.3">
      <c r="A190" s="7"/>
      <c r="B190" s="7"/>
      <c r="C190" s="14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7" ht="23.1" customHeight="1" x14ac:dyDescent="0.3">
      <c r="A191" s="7"/>
      <c r="B191" s="7"/>
      <c r="C191" s="14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7" ht="23.1" customHeight="1" x14ac:dyDescent="0.3">
      <c r="A192" s="7"/>
      <c r="B192" s="7"/>
      <c r="C192" s="14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50" ht="23.1" customHeight="1" x14ac:dyDescent="0.3">
      <c r="A193" s="7"/>
      <c r="B193" s="7"/>
      <c r="C193" s="14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50" ht="23.1" customHeight="1" x14ac:dyDescent="0.3">
      <c r="A194" s="10" t="s">
        <v>131</v>
      </c>
      <c r="B194" s="11"/>
      <c r="C194" s="12"/>
      <c r="D194" s="13"/>
      <c r="E194" s="13"/>
      <c r="F194" s="13">
        <f>ROUNDDOWN(SUMIF(Q177:Q193, "1", F177:F193), 0)</f>
        <v>0</v>
      </c>
      <c r="G194" s="13"/>
      <c r="H194" s="13">
        <f>ROUNDDOWN(SUMIF(Q177:Q193, "1", H177:H193), 0)</f>
        <v>0</v>
      </c>
      <c r="I194" s="13"/>
      <c r="J194" s="13">
        <f>ROUNDDOWN(SUMIF(Q177:Q193, "1", J177:J193), 0)</f>
        <v>0</v>
      </c>
      <c r="K194" s="13"/>
      <c r="L194" s="13">
        <f>F194+H194+J194</f>
        <v>0</v>
      </c>
      <c r="M194" s="13"/>
      <c r="R194">
        <f t="shared" ref="R194:AX194" si="150">ROUNDDOWN(SUM(R177:R178), 0)</f>
        <v>0</v>
      </c>
      <c r="S194">
        <f t="shared" si="150"/>
        <v>0</v>
      </c>
      <c r="T194">
        <f t="shared" si="150"/>
        <v>0</v>
      </c>
      <c r="U194">
        <f t="shared" si="150"/>
        <v>0</v>
      </c>
      <c r="V194">
        <f t="shared" si="150"/>
        <v>0</v>
      </c>
      <c r="W194">
        <f t="shared" si="150"/>
        <v>0</v>
      </c>
      <c r="X194">
        <f t="shared" si="150"/>
        <v>0</v>
      </c>
      <c r="Y194">
        <f t="shared" si="150"/>
        <v>0</v>
      </c>
      <c r="Z194">
        <f t="shared" si="150"/>
        <v>0</v>
      </c>
      <c r="AA194">
        <f t="shared" si="150"/>
        <v>0</v>
      </c>
      <c r="AB194">
        <f t="shared" si="150"/>
        <v>0</v>
      </c>
      <c r="AC194">
        <f t="shared" si="150"/>
        <v>0</v>
      </c>
      <c r="AD194">
        <f t="shared" si="150"/>
        <v>0</v>
      </c>
      <c r="AE194">
        <f t="shared" si="150"/>
        <v>0</v>
      </c>
      <c r="AF194">
        <f t="shared" si="150"/>
        <v>0</v>
      </c>
      <c r="AG194">
        <f t="shared" si="150"/>
        <v>0</v>
      </c>
      <c r="AH194">
        <f t="shared" si="150"/>
        <v>0</v>
      </c>
      <c r="AI194">
        <f t="shared" si="150"/>
        <v>0</v>
      </c>
      <c r="AJ194">
        <f t="shared" si="150"/>
        <v>0</v>
      </c>
      <c r="AK194">
        <f t="shared" si="150"/>
        <v>0</v>
      </c>
      <c r="AL194">
        <f t="shared" si="150"/>
        <v>0</v>
      </c>
      <c r="AM194">
        <f t="shared" si="150"/>
        <v>0</v>
      </c>
      <c r="AN194">
        <f t="shared" si="150"/>
        <v>0</v>
      </c>
      <c r="AO194">
        <f t="shared" si="150"/>
        <v>0</v>
      </c>
      <c r="AP194">
        <f t="shared" si="150"/>
        <v>0</v>
      </c>
      <c r="AQ194">
        <f t="shared" si="150"/>
        <v>0</v>
      </c>
      <c r="AR194">
        <f t="shared" si="150"/>
        <v>0</v>
      </c>
      <c r="AS194">
        <f t="shared" si="150"/>
        <v>0</v>
      </c>
      <c r="AT194">
        <f t="shared" si="150"/>
        <v>0</v>
      </c>
      <c r="AU194">
        <f t="shared" si="150"/>
        <v>0</v>
      </c>
      <c r="AV194">
        <f t="shared" si="150"/>
        <v>0</v>
      </c>
      <c r="AW194">
        <f t="shared" si="150"/>
        <v>0</v>
      </c>
      <c r="AX194">
        <f t="shared" si="150"/>
        <v>0</v>
      </c>
    </row>
    <row r="195" spans="1:50" ht="23.1" customHeight="1" x14ac:dyDescent="0.3">
      <c r="A195" s="57" t="s">
        <v>498</v>
      </c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1:50" ht="23.1" customHeight="1" x14ac:dyDescent="0.3">
      <c r="A196" s="6" t="s">
        <v>181</v>
      </c>
      <c r="B196" s="6" t="s">
        <v>183</v>
      </c>
      <c r="C196" s="8" t="s">
        <v>27</v>
      </c>
      <c r="D196" s="9">
        <v>28.2</v>
      </c>
      <c r="E196" s="9"/>
      <c r="F196" s="9">
        <f t="shared" ref="F196:F208" si="151">ROUNDDOWN(D196*E196, 0)</f>
        <v>0</v>
      </c>
      <c r="G196" s="9"/>
      <c r="H196" s="9">
        <f t="shared" ref="H196:H208" si="152">ROUNDDOWN(D196*G196, 0)</f>
        <v>0</v>
      </c>
      <c r="I196" s="9"/>
      <c r="J196" s="9">
        <f t="shared" ref="J196:J208" si="153">ROUNDDOWN(D196*I196, 0)</f>
        <v>0</v>
      </c>
      <c r="K196" s="9">
        <f t="shared" ref="K196:K208" si="154">E196+G196+I196</f>
        <v>0</v>
      </c>
      <c r="L196" s="9">
        <f t="shared" ref="L196:L208" si="155">F196+H196+J196</f>
        <v>0</v>
      </c>
      <c r="M196" s="15"/>
      <c r="O196" t="str">
        <f>""</f>
        <v/>
      </c>
      <c r="P196" s="1" t="s">
        <v>129</v>
      </c>
      <c r="Q196">
        <v>1</v>
      </c>
      <c r="R196">
        <f t="shared" ref="R196:R208" si="156">IF(P196="기계경비", J196, 0)</f>
        <v>0</v>
      </c>
      <c r="S196">
        <f t="shared" ref="S196:S208" si="157">IF(P196="운반비", J196, 0)</f>
        <v>0</v>
      </c>
      <c r="T196">
        <f t="shared" ref="T196:T208" si="158">IF(P196="작업부산물", F196, 0)</f>
        <v>0</v>
      </c>
      <c r="U196">
        <f t="shared" ref="U196:U208" si="159">IF(P196="관급", F196, 0)</f>
        <v>0</v>
      </c>
      <c r="V196">
        <f t="shared" ref="V196:V208" si="160">IF(P196="외주비", J196, 0)</f>
        <v>0</v>
      </c>
      <c r="W196">
        <f t="shared" ref="W196:W208" si="161">IF(P196="장비비", J196, 0)</f>
        <v>0</v>
      </c>
      <c r="X196">
        <f t="shared" ref="X196:X208" si="162">IF(P196="폐기물처리비", J196, 0)</f>
        <v>0</v>
      </c>
      <c r="Y196">
        <f t="shared" ref="Y196:Y208" si="163">IF(P196="가설비", J196, 0)</f>
        <v>0</v>
      </c>
      <c r="Z196">
        <f t="shared" ref="Z196:Z208" si="164">IF(P196="잡비제외분", F196, 0)</f>
        <v>0</v>
      </c>
      <c r="AA196">
        <f t="shared" ref="AA196:AA208" si="165">IF(P196="사급자재대", L196, 0)</f>
        <v>0</v>
      </c>
      <c r="AB196">
        <f t="shared" ref="AB196:AB208" si="166">IF(P196="관급자재대", L196, 0)</f>
        <v>0</v>
      </c>
      <c r="AC196">
        <f t="shared" ref="AC196:AC208" si="167">IF(P196="관급자 관급 자재대", L196, 0)</f>
        <v>0</v>
      </c>
      <c r="AD196">
        <f t="shared" ref="AD196:AD208" si="168">IF(P196="사용자항목2", L196, 0)</f>
        <v>0</v>
      </c>
      <c r="AE196">
        <f t="shared" ref="AE196:AE208" si="169">IF(P196="안전관리비", L196, 0)</f>
        <v>0</v>
      </c>
      <c r="AF196">
        <f t="shared" ref="AF196:AF208" si="170">IF(P196="품질관리비", L196, 0)</f>
        <v>0</v>
      </c>
      <c r="AG196">
        <f t="shared" ref="AG196:AG208" si="171">IF(P196="사용자항목5", L196, 0)</f>
        <v>0</v>
      </c>
      <c r="AH196">
        <f t="shared" ref="AH196:AH208" si="172">IF(P196="사용자항목6", L196, 0)</f>
        <v>0</v>
      </c>
      <c r="AI196">
        <f t="shared" ref="AI196:AI208" si="173">IF(P196="사용자항목7", L196, 0)</f>
        <v>0</v>
      </c>
      <c r="AJ196">
        <f t="shared" ref="AJ196:AJ208" si="174">IF(P196="사용자항목8", L196, 0)</f>
        <v>0</v>
      </c>
      <c r="AK196">
        <f t="shared" ref="AK196:AK208" si="175">IF(P196="사용자항목9", L196, 0)</f>
        <v>0</v>
      </c>
      <c r="AL196">
        <f t="shared" ref="AL196:AL208" si="176">IF(P196="사용자항목10", L196, 0)</f>
        <v>0</v>
      </c>
      <c r="AM196">
        <f t="shared" ref="AM196:AM208" si="177">IF(P196="사용자항목11", L196, 0)</f>
        <v>0</v>
      </c>
      <c r="AN196">
        <f t="shared" ref="AN196:AN208" si="178">IF(P196="사용자항목12", L196, 0)</f>
        <v>0</v>
      </c>
      <c r="AO196">
        <f t="shared" ref="AO196:AO208" si="179">IF(P196="사용자항목13", L196, 0)</f>
        <v>0</v>
      </c>
      <c r="AP196">
        <f t="shared" ref="AP196:AP208" si="180">IF(P196="사용자항목14", L196, 0)</f>
        <v>0</v>
      </c>
      <c r="AQ196">
        <f t="shared" ref="AQ196:AQ208" si="181">IF(P196="사용자항목15", L196, 0)</f>
        <v>0</v>
      </c>
      <c r="AR196">
        <f t="shared" ref="AR196:AR208" si="182">IF(P196="사용자항목16", L196, 0)</f>
        <v>0</v>
      </c>
      <c r="AS196">
        <f t="shared" ref="AS196:AS208" si="183">IF(P196="사용자항목17", L196, 0)</f>
        <v>0</v>
      </c>
      <c r="AT196">
        <f t="shared" ref="AT196:AT208" si="184">IF(P196="사용자항목18", L196, 0)</f>
        <v>0</v>
      </c>
      <c r="AU196">
        <f t="shared" ref="AU196:AU208" si="185">IF(P196="사용자항목19", L196, 0)</f>
        <v>0</v>
      </c>
    </row>
    <row r="197" spans="1:50" ht="23.1" customHeight="1" x14ac:dyDescent="0.3">
      <c r="A197" s="6" t="s">
        <v>181</v>
      </c>
      <c r="B197" s="6" t="s">
        <v>182</v>
      </c>
      <c r="C197" s="8" t="s">
        <v>27</v>
      </c>
      <c r="D197" s="9">
        <v>19.5</v>
      </c>
      <c r="E197" s="9"/>
      <c r="F197" s="9">
        <f t="shared" si="151"/>
        <v>0</v>
      </c>
      <c r="G197" s="9"/>
      <c r="H197" s="9">
        <f t="shared" si="152"/>
        <v>0</v>
      </c>
      <c r="I197" s="9"/>
      <c r="J197" s="9">
        <f t="shared" si="153"/>
        <v>0</v>
      </c>
      <c r="K197" s="9">
        <f t="shared" si="154"/>
        <v>0</v>
      </c>
      <c r="L197" s="9">
        <f t="shared" si="155"/>
        <v>0</v>
      </c>
      <c r="M197" s="15"/>
      <c r="O197" t="str">
        <f>""</f>
        <v/>
      </c>
      <c r="P197" s="1" t="s">
        <v>129</v>
      </c>
      <c r="Q197">
        <v>1</v>
      </c>
      <c r="R197">
        <f t="shared" si="156"/>
        <v>0</v>
      </c>
      <c r="S197">
        <f t="shared" si="157"/>
        <v>0</v>
      </c>
      <c r="T197">
        <f t="shared" si="158"/>
        <v>0</v>
      </c>
      <c r="U197">
        <f t="shared" si="159"/>
        <v>0</v>
      </c>
      <c r="V197">
        <f t="shared" si="160"/>
        <v>0</v>
      </c>
      <c r="W197">
        <f t="shared" si="161"/>
        <v>0</v>
      </c>
      <c r="X197">
        <f t="shared" si="162"/>
        <v>0</v>
      </c>
      <c r="Y197">
        <f t="shared" si="163"/>
        <v>0</v>
      </c>
      <c r="Z197">
        <f t="shared" si="164"/>
        <v>0</v>
      </c>
      <c r="AA197">
        <f t="shared" si="165"/>
        <v>0</v>
      </c>
      <c r="AB197">
        <f t="shared" si="166"/>
        <v>0</v>
      </c>
      <c r="AC197">
        <f t="shared" si="167"/>
        <v>0</v>
      </c>
      <c r="AD197">
        <f t="shared" si="168"/>
        <v>0</v>
      </c>
      <c r="AE197">
        <f t="shared" si="169"/>
        <v>0</v>
      </c>
      <c r="AF197">
        <f t="shared" si="170"/>
        <v>0</v>
      </c>
      <c r="AG197">
        <f t="shared" si="171"/>
        <v>0</v>
      </c>
      <c r="AH197">
        <f t="shared" si="172"/>
        <v>0</v>
      </c>
      <c r="AI197">
        <f t="shared" si="173"/>
        <v>0</v>
      </c>
      <c r="AJ197">
        <f t="shared" si="174"/>
        <v>0</v>
      </c>
      <c r="AK197">
        <f t="shared" si="175"/>
        <v>0</v>
      </c>
      <c r="AL197">
        <f t="shared" si="176"/>
        <v>0</v>
      </c>
      <c r="AM197">
        <f t="shared" si="177"/>
        <v>0</v>
      </c>
      <c r="AN197">
        <f t="shared" si="178"/>
        <v>0</v>
      </c>
      <c r="AO197">
        <f t="shared" si="179"/>
        <v>0</v>
      </c>
      <c r="AP197">
        <f t="shared" si="180"/>
        <v>0</v>
      </c>
      <c r="AQ197">
        <f t="shared" si="181"/>
        <v>0</v>
      </c>
      <c r="AR197">
        <f t="shared" si="182"/>
        <v>0</v>
      </c>
      <c r="AS197">
        <f t="shared" si="183"/>
        <v>0</v>
      </c>
      <c r="AT197">
        <f t="shared" si="184"/>
        <v>0</v>
      </c>
      <c r="AU197">
        <f t="shared" si="185"/>
        <v>0</v>
      </c>
    </row>
    <row r="198" spans="1:50" ht="23.1" customHeight="1" x14ac:dyDescent="0.3">
      <c r="A198" s="6" t="s">
        <v>181</v>
      </c>
      <c r="B198" s="6" t="s">
        <v>226</v>
      </c>
      <c r="C198" s="8" t="s">
        <v>27</v>
      </c>
      <c r="D198" s="9">
        <v>28.2</v>
      </c>
      <c r="E198" s="9"/>
      <c r="F198" s="9">
        <f t="shared" si="151"/>
        <v>0</v>
      </c>
      <c r="G198" s="9"/>
      <c r="H198" s="9">
        <f t="shared" si="152"/>
        <v>0</v>
      </c>
      <c r="I198" s="9"/>
      <c r="J198" s="9">
        <f t="shared" si="153"/>
        <v>0</v>
      </c>
      <c r="K198" s="9">
        <f t="shared" si="154"/>
        <v>0</v>
      </c>
      <c r="L198" s="9">
        <f t="shared" si="155"/>
        <v>0</v>
      </c>
      <c r="M198" s="15"/>
      <c r="O198" t="str">
        <f>""</f>
        <v/>
      </c>
      <c r="P198" s="1" t="s">
        <v>129</v>
      </c>
      <c r="Q198">
        <v>1</v>
      </c>
      <c r="R198">
        <f t="shared" si="156"/>
        <v>0</v>
      </c>
      <c r="S198">
        <f t="shared" si="157"/>
        <v>0</v>
      </c>
      <c r="T198">
        <f t="shared" si="158"/>
        <v>0</v>
      </c>
      <c r="U198">
        <f t="shared" si="159"/>
        <v>0</v>
      </c>
      <c r="V198">
        <f t="shared" si="160"/>
        <v>0</v>
      </c>
      <c r="W198">
        <f t="shared" si="161"/>
        <v>0</v>
      </c>
      <c r="X198">
        <f t="shared" si="162"/>
        <v>0</v>
      </c>
      <c r="Y198">
        <f t="shared" si="163"/>
        <v>0</v>
      </c>
      <c r="Z198">
        <f t="shared" si="164"/>
        <v>0</v>
      </c>
      <c r="AA198">
        <f t="shared" si="165"/>
        <v>0</v>
      </c>
      <c r="AB198">
        <f t="shared" si="166"/>
        <v>0</v>
      </c>
      <c r="AC198">
        <f t="shared" si="167"/>
        <v>0</v>
      </c>
      <c r="AD198">
        <f t="shared" si="168"/>
        <v>0</v>
      </c>
      <c r="AE198">
        <f t="shared" si="169"/>
        <v>0</v>
      </c>
      <c r="AF198">
        <f t="shared" si="170"/>
        <v>0</v>
      </c>
      <c r="AG198">
        <f t="shared" si="171"/>
        <v>0</v>
      </c>
      <c r="AH198">
        <f t="shared" si="172"/>
        <v>0</v>
      </c>
      <c r="AI198">
        <f t="shared" si="173"/>
        <v>0</v>
      </c>
      <c r="AJ198">
        <f t="shared" si="174"/>
        <v>0</v>
      </c>
      <c r="AK198">
        <f t="shared" si="175"/>
        <v>0</v>
      </c>
      <c r="AL198">
        <f t="shared" si="176"/>
        <v>0</v>
      </c>
      <c r="AM198">
        <f t="shared" si="177"/>
        <v>0</v>
      </c>
      <c r="AN198">
        <f t="shared" si="178"/>
        <v>0</v>
      </c>
      <c r="AO198">
        <f t="shared" si="179"/>
        <v>0</v>
      </c>
      <c r="AP198">
        <f t="shared" si="180"/>
        <v>0</v>
      </c>
      <c r="AQ198">
        <f t="shared" si="181"/>
        <v>0</v>
      </c>
      <c r="AR198">
        <f t="shared" si="182"/>
        <v>0</v>
      </c>
      <c r="AS198">
        <f t="shared" si="183"/>
        <v>0</v>
      </c>
      <c r="AT198">
        <f t="shared" si="184"/>
        <v>0</v>
      </c>
      <c r="AU198">
        <f t="shared" si="185"/>
        <v>0</v>
      </c>
    </row>
    <row r="199" spans="1:50" ht="23.1" customHeight="1" x14ac:dyDescent="0.3">
      <c r="A199" s="6" t="s">
        <v>181</v>
      </c>
      <c r="B199" s="6" t="s">
        <v>227</v>
      </c>
      <c r="C199" s="8" t="s">
        <v>27</v>
      </c>
      <c r="D199" s="9">
        <v>4.0999999999999996</v>
      </c>
      <c r="E199" s="9"/>
      <c r="F199" s="9">
        <f t="shared" si="151"/>
        <v>0</v>
      </c>
      <c r="G199" s="9"/>
      <c r="H199" s="9">
        <f t="shared" si="152"/>
        <v>0</v>
      </c>
      <c r="I199" s="9"/>
      <c r="J199" s="9">
        <f t="shared" si="153"/>
        <v>0</v>
      </c>
      <c r="K199" s="9">
        <f t="shared" si="154"/>
        <v>0</v>
      </c>
      <c r="L199" s="9">
        <f t="shared" si="155"/>
        <v>0</v>
      </c>
      <c r="M199" s="15"/>
      <c r="O199" t="str">
        <f>""</f>
        <v/>
      </c>
      <c r="P199" s="1" t="s">
        <v>129</v>
      </c>
      <c r="Q199">
        <v>1</v>
      </c>
      <c r="R199">
        <f t="shared" si="156"/>
        <v>0</v>
      </c>
      <c r="S199">
        <f t="shared" si="157"/>
        <v>0</v>
      </c>
      <c r="T199">
        <f t="shared" si="158"/>
        <v>0</v>
      </c>
      <c r="U199">
        <f t="shared" si="159"/>
        <v>0</v>
      </c>
      <c r="V199">
        <f t="shared" si="160"/>
        <v>0</v>
      </c>
      <c r="W199">
        <f t="shared" si="161"/>
        <v>0</v>
      </c>
      <c r="X199">
        <f t="shared" si="162"/>
        <v>0</v>
      </c>
      <c r="Y199">
        <f t="shared" si="163"/>
        <v>0</v>
      </c>
      <c r="Z199">
        <f t="shared" si="164"/>
        <v>0</v>
      </c>
      <c r="AA199">
        <f t="shared" si="165"/>
        <v>0</v>
      </c>
      <c r="AB199">
        <f t="shared" si="166"/>
        <v>0</v>
      </c>
      <c r="AC199">
        <f t="shared" si="167"/>
        <v>0</v>
      </c>
      <c r="AD199">
        <f t="shared" si="168"/>
        <v>0</v>
      </c>
      <c r="AE199">
        <f t="shared" si="169"/>
        <v>0</v>
      </c>
      <c r="AF199">
        <f t="shared" si="170"/>
        <v>0</v>
      </c>
      <c r="AG199">
        <f t="shared" si="171"/>
        <v>0</v>
      </c>
      <c r="AH199">
        <f t="shared" si="172"/>
        <v>0</v>
      </c>
      <c r="AI199">
        <f t="shared" si="173"/>
        <v>0</v>
      </c>
      <c r="AJ199">
        <f t="shared" si="174"/>
        <v>0</v>
      </c>
      <c r="AK199">
        <f t="shared" si="175"/>
        <v>0</v>
      </c>
      <c r="AL199">
        <f t="shared" si="176"/>
        <v>0</v>
      </c>
      <c r="AM199">
        <f t="shared" si="177"/>
        <v>0</v>
      </c>
      <c r="AN199">
        <f t="shared" si="178"/>
        <v>0</v>
      </c>
      <c r="AO199">
        <f t="shared" si="179"/>
        <v>0</v>
      </c>
      <c r="AP199">
        <f t="shared" si="180"/>
        <v>0</v>
      </c>
      <c r="AQ199">
        <f t="shared" si="181"/>
        <v>0</v>
      </c>
      <c r="AR199">
        <f t="shared" si="182"/>
        <v>0</v>
      </c>
      <c r="AS199">
        <f t="shared" si="183"/>
        <v>0</v>
      </c>
      <c r="AT199">
        <f t="shared" si="184"/>
        <v>0</v>
      </c>
      <c r="AU199">
        <f t="shared" si="185"/>
        <v>0</v>
      </c>
    </row>
    <row r="200" spans="1:50" ht="23.1" customHeight="1" x14ac:dyDescent="0.3">
      <c r="A200" s="6" t="s">
        <v>181</v>
      </c>
      <c r="B200" s="6" t="s">
        <v>188</v>
      </c>
      <c r="C200" s="8" t="s">
        <v>27</v>
      </c>
      <c r="D200" s="9">
        <v>101.8</v>
      </c>
      <c r="E200" s="9"/>
      <c r="F200" s="9">
        <f t="shared" si="151"/>
        <v>0</v>
      </c>
      <c r="G200" s="9"/>
      <c r="H200" s="9">
        <f t="shared" si="152"/>
        <v>0</v>
      </c>
      <c r="I200" s="9"/>
      <c r="J200" s="9">
        <f t="shared" si="153"/>
        <v>0</v>
      </c>
      <c r="K200" s="9">
        <f t="shared" si="154"/>
        <v>0</v>
      </c>
      <c r="L200" s="9">
        <f t="shared" si="155"/>
        <v>0</v>
      </c>
      <c r="M200" s="15"/>
      <c r="O200" t="str">
        <f>""</f>
        <v/>
      </c>
      <c r="P200" s="1" t="s">
        <v>129</v>
      </c>
      <c r="Q200">
        <v>1</v>
      </c>
      <c r="R200">
        <f t="shared" si="156"/>
        <v>0</v>
      </c>
      <c r="S200">
        <f t="shared" si="157"/>
        <v>0</v>
      </c>
      <c r="T200">
        <f t="shared" si="158"/>
        <v>0</v>
      </c>
      <c r="U200">
        <f t="shared" si="159"/>
        <v>0</v>
      </c>
      <c r="V200">
        <f t="shared" si="160"/>
        <v>0</v>
      </c>
      <c r="W200">
        <f t="shared" si="161"/>
        <v>0</v>
      </c>
      <c r="X200">
        <f t="shared" si="162"/>
        <v>0</v>
      </c>
      <c r="Y200">
        <f t="shared" si="163"/>
        <v>0</v>
      </c>
      <c r="Z200">
        <f t="shared" si="164"/>
        <v>0</v>
      </c>
      <c r="AA200">
        <f t="shared" si="165"/>
        <v>0</v>
      </c>
      <c r="AB200">
        <f t="shared" si="166"/>
        <v>0</v>
      </c>
      <c r="AC200">
        <f t="shared" si="167"/>
        <v>0</v>
      </c>
      <c r="AD200">
        <f t="shared" si="168"/>
        <v>0</v>
      </c>
      <c r="AE200">
        <f t="shared" si="169"/>
        <v>0</v>
      </c>
      <c r="AF200">
        <f t="shared" si="170"/>
        <v>0</v>
      </c>
      <c r="AG200">
        <f t="shared" si="171"/>
        <v>0</v>
      </c>
      <c r="AH200">
        <f t="shared" si="172"/>
        <v>0</v>
      </c>
      <c r="AI200">
        <f t="shared" si="173"/>
        <v>0</v>
      </c>
      <c r="AJ200">
        <f t="shared" si="174"/>
        <v>0</v>
      </c>
      <c r="AK200">
        <f t="shared" si="175"/>
        <v>0</v>
      </c>
      <c r="AL200">
        <f t="shared" si="176"/>
        <v>0</v>
      </c>
      <c r="AM200">
        <f t="shared" si="177"/>
        <v>0</v>
      </c>
      <c r="AN200">
        <f t="shared" si="178"/>
        <v>0</v>
      </c>
      <c r="AO200">
        <f t="shared" si="179"/>
        <v>0</v>
      </c>
      <c r="AP200">
        <f t="shared" si="180"/>
        <v>0</v>
      </c>
      <c r="AQ200">
        <f t="shared" si="181"/>
        <v>0</v>
      </c>
      <c r="AR200">
        <f t="shared" si="182"/>
        <v>0</v>
      </c>
      <c r="AS200">
        <f t="shared" si="183"/>
        <v>0</v>
      </c>
      <c r="AT200">
        <f t="shared" si="184"/>
        <v>0</v>
      </c>
      <c r="AU200">
        <f t="shared" si="185"/>
        <v>0</v>
      </c>
    </row>
    <row r="201" spans="1:50" ht="23.1" customHeight="1" x14ac:dyDescent="0.3">
      <c r="A201" s="6" t="s">
        <v>197</v>
      </c>
      <c r="B201" s="7"/>
      <c r="C201" s="8" t="s">
        <v>27</v>
      </c>
      <c r="D201" s="9">
        <v>20.8</v>
      </c>
      <c r="E201" s="9"/>
      <c r="F201" s="9">
        <f t="shared" si="151"/>
        <v>0</v>
      </c>
      <c r="G201" s="9"/>
      <c r="H201" s="9">
        <f t="shared" si="152"/>
        <v>0</v>
      </c>
      <c r="I201" s="9"/>
      <c r="J201" s="9">
        <f t="shared" si="153"/>
        <v>0</v>
      </c>
      <c r="K201" s="9">
        <f t="shared" si="154"/>
        <v>0</v>
      </c>
      <c r="L201" s="9">
        <f t="shared" si="155"/>
        <v>0</v>
      </c>
      <c r="M201" s="15"/>
      <c r="O201" t="str">
        <f>""</f>
        <v/>
      </c>
      <c r="P201" s="1" t="s">
        <v>129</v>
      </c>
      <c r="Q201">
        <v>1</v>
      </c>
      <c r="R201">
        <f t="shared" si="156"/>
        <v>0</v>
      </c>
      <c r="S201">
        <f t="shared" si="157"/>
        <v>0</v>
      </c>
      <c r="T201">
        <f t="shared" si="158"/>
        <v>0</v>
      </c>
      <c r="U201">
        <f t="shared" si="159"/>
        <v>0</v>
      </c>
      <c r="V201">
        <f t="shared" si="160"/>
        <v>0</v>
      </c>
      <c r="W201">
        <f t="shared" si="161"/>
        <v>0</v>
      </c>
      <c r="X201">
        <f t="shared" si="162"/>
        <v>0</v>
      </c>
      <c r="Y201">
        <f t="shared" si="163"/>
        <v>0</v>
      </c>
      <c r="Z201">
        <f t="shared" si="164"/>
        <v>0</v>
      </c>
      <c r="AA201">
        <f t="shared" si="165"/>
        <v>0</v>
      </c>
      <c r="AB201">
        <f t="shared" si="166"/>
        <v>0</v>
      </c>
      <c r="AC201">
        <f t="shared" si="167"/>
        <v>0</v>
      </c>
      <c r="AD201">
        <f t="shared" si="168"/>
        <v>0</v>
      </c>
      <c r="AE201">
        <f t="shared" si="169"/>
        <v>0</v>
      </c>
      <c r="AF201">
        <f t="shared" si="170"/>
        <v>0</v>
      </c>
      <c r="AG201">
        <f t="shared" si="171"/>
        <v>0</v>
      </c>
      <c r="AH201">
        <f t="shared" si="172"/>
        <v>0</v>
      </c>
      <c r="AI201">
        <f t="shared" si="173"/>
        <v>0</v>
      </c>
      <c r="AJ201">
        <f t="shared" si="174"/>
        <v>0</v>
      </c>
      <c r="AK201">
        <f t="shared" si="175"/>
        <v>0</v>
      </c>
      <c r="AL201">
        <f t="shared" si="176"/>
        <v>0</v>
      </c>
      <c r="AM201">
        <f t="shared" si="177"/>
        <v>0</v>
      </c>
      <c r="AN201">
        <f t="shared" si="178"/>
        <v>0</v>
      </c>
      <c r="AO201">
        <f t="shared" si="179"/>
        <v>0</v>
      </c>
      <c r="AP201">
        <f t="shared" si="180"/>
        <v>0</v>
      </c>
      <c r="AQ201">
        <f t="shared" si="181"/>
        <v>0</v>
      </c>
      <c r="AR201">
        <f t="shared" si="182"/>
        <v>0</v>
      </c>
      <c r="AS201">
        <f t="shared" si="183"/>
        <v>0</v>
      </c>
      <c r="AT201">
        <f t="shared" si="184"/>
        <v>0</v>
      </c>
      <c r="AU201">
        <f t="shared" si="185"/>
        <v>0</v>
      </c>
    </row>
    <row r="202" spans="1:50" ht="23.1" customHeight="1" x14ac:dyDescent="0.3">
      <c r="A202" s="6" t="s">
        <v>196</v>
      </c>
      <c r="B202" s="7"/>
      <c r="C202" s="8" t="s">
        <v>27</v>
      </c>
      <c r="D202" s="9">
        <v>101.8</v>
      </c>
      <c r="E202" s="9"/>
      <c r="F202" s="9">
        <f t="shared" si="151"/>
        <v>0</v>
      </c>
      <c r="G202" s="9"/>
      <c r="H202" s="9">
        <f t="shared" si="152"/>
        <v>0</v>
      </c>
      <c r="I202" s="9"/>
      <c r="J202" s="9">
        <f t="shared" si="153"/>
        <v>0</v>
      </c>
      <c r="K202" s="9">
        <f t="shared" si="154"/>
        <v>0</v>
      </c>
      <c r="L202" s="9">
        <f t="shared" si="155"/>
        <v>0</v>
      </c>
      <c r="M202" s="15"/>
      <c r="O202" t="str">
        <f>""</f>
        <v/>
      </c>
      <c r="P202" s="1" t="s">
        <v>129</v>
      </c>
      <c r="Q202">
        <v>1</v>
      </c>
      <c r="R202">
        <f t="shared" si="156"/>
        <v>0</v>
      </c>
      <c r="S202">
        <f t="shared" si="157"/>
        <v>0</v>
      </c>
      <c r="T202">
        <f t="shared" si="158"/>
        <v>0</v>
      </c>
      <c r="U202">
        <f t="shared" si="159"/>
        <v>0</v>
      </c>
      <c r="V202">
        <f t="shared" si="160"/>
        <v>0</v>
      </c>
      <c r="W202">
        <f t="shared" si="161"/>
        <v>0</v>
      </c>
      <c r="X202">
        <f t="shared" si="162"/>
        <v>0</v>
      </c>
      <c r="Y202">
        <f t="shared" si="163"/>
        <v>0</v>
      </c>
      <c r="Z202">
        <f t="shared" si="164"/>
        <v>0</v>
      </c>
      <c r="AA202">
        <f t="shared" si="165"/>
        <v>0</v>
      </c>
      <c r="AB202">
        <f t="shared" si="166"/>
        <v>0</v>
      </c>
      <c r="AC202">
        <f t="shared" si="167"/>
        <v>0</v>
      </c>
      <c r="AD202">
        <f t="shared" si="168"/>
        <v>0</v>
      </c>
      <c r="AE202">
        <f t="shared" si="169"/>
        <v>0</v>
      </c>
      <c r="AF202">
        <f t="shared" si="170"/>
        <v>0</v>
      </c>
      <c r="AG202">
        <f t="shared" si="171"/>
        <v>0</v>
      </c>
      <c r="AH202">
        <f t="shared" si="172"/>
        <v>0</v>
      </c>
      <c r="AI202">
        <f t="shared" si="173"/>
        <v>0</v>
      </c>
      <c r="AJ202">
        <f t="shared" si="174"/>
        <v>0</v>
      </c>
      <c r="AK202">
        <f t="shared" si="175"/>
        <v>0</v>
      </c>
      <c r="AL202">
        <f t="shared" si="176"/>
        <v>0</v>
      </c>
      <c r="AM202">
        <f t="shared" si="177"/>
        <v>0</v>
      </c>
      <c r="AN202">
        <f t="shared" si="178"/>
        <v>0</v>
      </c>
      <c r="AO202">
        <f t="shared" si="179"/>
        <v>0</v>
      </c>
      <c r="AP202">
        <f t="shared" si="180"/>
        <v>0</v>
      </c>
      <c r="AQ202">
        <f t="shared" si="181"/>
        <v>0</v>
      </c>
      <c r="AR202">
        <f t="shared" si="182"/>
        <v>0</v>
      </c>
      <c r="AS202">
        <f t="shared" si="183"/>
        <v>0</v>
      </c>
      <c r="AT202">
        <f t="shared" si="184"/>
        <v>0</v>
      </c>
      <c r="AU202">
        <f t="shared" si="185"/>
        <v>0</v>
      </c>
    </row>
    <row r="203" spans="1:50" ht="23.1" customHeight="1" x14ac:dyDescent="0.3">
      <c r="A203" s="6" t="s">
        <v>198</v>
      </c>
      <c r="B203" s="7"/>
      <c r="C203" s="8" t="s">
        <v>38</v>
      </c>
      <c r="D203" s="9">
        <v>9</v>
      </c>
      <c r="E203" s="9"/>
      <c r="F203" s="9">
        <f t="shared" si="151"/>
        <v>0</v>
      </c>
      <c r="G203" s="9"/>
      <c r="H203" s="9">
        <f t="shared" si="152"/>
        <v>0</v>
      </c>
      <c r="I203" s="9"/>
      <c r="J203" s="9">
        <f t="shared" si="153"/>
        <v>0</v>
      </c>
      <c r="K203" s="9">
        <f t="shared" si="154"/>
        <v>0</v>
      </c>
      <c r="L203" s="9">
        <f t="shared" si="155"/>
        <v>0</v>
      </c>
      <c r="M203" s="15"/>
      <c r="O203" t="str">
        <f>""</f>
        <v/>
      </c>
      <c r="P203" s="1" t="s">
        <v>129</v>
      </c>
      <c r="Q203">
        <v>1</v>
      </c>
      <c r="R203">
        <f t="shared" si="156"/>
        <v>0</v>
      </c>
      <c r="S203">
        <f t="shared" si="157"/>
        <v>0</v>
      </c>
      <c r="T203">
        <f t="shared" si="158"/>
        <v>0</v>
      </c>
      <c r="U203">
        <f t="shared" si="159"/>
        <v>0</v>
      </c>
      <c r="V203">
        <f t="shared" si="160"/>
        <v>0</v>
      </c>
      <c r="W203">
        <f t="shared" si="161"/>
        <v>0</v>
      </c>
      <c r="X203">
        <f t="shared" si="162"/>
        <v>0</v>
      </c>
      <c r="Y203">
        <f t="shared" si="163"/>
        <v>0</v>
      </c>
      <c r="Z203">
        <f t="shared" si="164"/>
        <v>0</v>
      </c>
      <c r="AA203">
        <f t="shared" si="165"/>
        <v>0</v>
      </c>
      <c r="AB203">
        <f t="shared" si="166"/>
        <v>0</v>
      </c>
      <c r="AC203">
        <f t="shared" si="167"/>
        <v>0</v>
      </c>
      <c r="AD203">
        <f t="shared" si="168"/>
        <v>0</v>
      </c>
      <c r="AE203">
        <f t="shared" si="169"/>
        <v>0</v>
      </c>
      <c r="AF203">
        <f t="shared" si="170"/>
        <v>0</v>
      </c>
      <c r="AG203">
        <f t="shared" si="171"/>
        <v>0</v>
      </c>
      <c r="AH203">
        <f t="shared" si="172"/>
        <v>0</v>
      </c>
      <c r="AI203">
        <f t="shared" si="173"/>
        <v>0</v>
      </c>
      <c r="AJ203">
        <f t="shared" si="174"/>
        <v>0</v>
      </c>
      <c r="AK203">
        <f t="shared" si="175"/>
        <v>0</v>
      </c>
      <c r="AL203">
        <f t="shared" si="176"/>
        <v>0</v>
      </c>
      <c r="AM203">
        <f t="shared" si="177"/>
        <v>0</v>
      </c>
      <c r="AN203">
        <f t="shared" si="178"/>
        <v>0</v>
      </c>
      <c r="AO203">
        <f t="shared" si="179"/>
        <v>0</v>
      </c>
      <c r="AP203">
        <f t="shared" si="180"/>
        <v>0</v>
      </c>
      <c r="AQ203">
        <f t="shared" si="181"/>
        <v>0</v>
      </c>
      <c r="AR203">
        <f t="shared" si="182"/>
        <v>0</v>
      </c>
      <c r="AS203">
        <f t="shared" si="183"/>
        <v>0</v>
      </c>
      <c r="AT203">
        <f t="shared" si="184"/>
        <v>0</v>
      </c>
      <c r="AU203">
        <f t="shared" si="185"/>
        <v>0</v>
      </c>
    </row>
    <row r="204" spans="1:50" ht="23.1" customHeight="1" x14ac:dyDescent="0.3">
      <c r="A204" s="6" t="s">
        <v>199</v>
      </c>
      <c r="B204" s="6" t="s">
        <v>200</v>
      </c>
      <c r="C204" s="8" t="s">
        <v>27</v>
      </c>
      <c r="D204" s="9">
        <v>1.8</v>
      </c>
      <c r="E204" s="9"/>
      <c r="F204" s="9">
        <f t="shared" si="151"/>
        <v>0</v>
      </c>
      <c r="G204" s="9"/>
      <c r="H204" s="9">
        <f t="shared" si="152"/>
        <v>0</v>
      </c>
      <c r="I204" s="9"/>
      <c r="J204" s="9">
        <f t="shared" si="153"/>
        <v>0</v>
      </c>
      <c r="K204" s="9">
        <f t="shared" si="154"/>
        <v>0</v>
      </c>
      <c r="L204" s="9">
        <f t="shared" si="155"/>
        <v>0</v>
      </c>
      <c r="M204" s="15"/>
      <c r="O204" t="str">
        <f>""</f>
        <v/>
      </c>
      <c r="P204" s="1" t="s">
        <v>129</v>
      </c>
      <c r="Q204">
        <v>1</v>
      </c>
      <c r="R204">
        <f t="shared" si="156"/>
        <v>0</v>
      </c>
      <c r="S204">
        <f t="shared" si="157"/>
        <v>0</v>
      </c>
      <c r="T204">
        <f t="shared" si="158"/>
        <v>0</v>
      </c>
      <c r="U204">
        <f t="shared" si="159"/>
        <v>0</v>
      </c>
      <c r="V204">
        <f t="shared" si="160"/>
        <v>0</v>
      </c>
      <c r="W204">
        <f t="shared" si="161"/>
        <v>0</v>
      </c>
      <c r="X204">
        <f t="shared" si="162"/>
        <v>0</v>
      </c>
      <c r="Y204">
        <f t="shared" si="163"/>
        <v>0</v>
      </c>
      <c r="Z204">
        <f t="shared" si="164"/>
        <v>0</v>
      </c>
      <c r="AA204">
        <f t="shared" si="165"/>
        <v>0</v>
      </c>
      <c r="AB204">
        <f t="shared" si="166"/>
        <v>0</v>
      </c>
      <c r="AC204">
        <f t="shared" si="167"/>
        <v>0</v>
      </c>
      <c r="AD204">
        <f t="shared" si="168"/>
        <v>0</v>
      </c>
      <c r="AE204">
        <f t="shared" si="169"/>
        <v>0</v>
      </c>
      <c r="AF204">
        <f t="shared" si="170"/>
        <v>0</v>
      </c>
      <c r="AG204">
        <f t="shared" si="171"/>
        <v>0</v>
      </c>
      <c r="AH204">
        <f t="shared" si="172"/>
        <v>0</v>
      </c>
      <c r="AI204">
        <f t="shared" si="173"/>
        <v>0</v>
      </c>
      <c r="AJ204">
        <f t="shared" si="174"/>
        <v>0</v>
      </c>
      <c r="AK204">
        <f t="shared" si="175"/>
        <v>0</v>
      </c>
      <c r="AL204">
        <f t="shared" si="176"/>
        <v>0</v>
      </c>
      <c r="AM204">
        <f t="shared" si="177"/>
        <v>0</v>
      </c>
      <c r="AN204">
        <f t="shared" si="178"/>
        <v>0</v>
      </c>
      <c r="AO204">
        <f t="shared" si="179"/>
        <v>0</v>
      </c>
      <c r="AP204">
        <f t="shared" si="180"/>
        <v>0</v>
      </c>
      <c r="AQ204">
        <f t="shared" si="181"/>
        <v>0</v>
      </c>
      <c r="AR204">
        <f t="shared" si="182"/>
        <v>0</v>
      </c>
      <c r="AS204">
        <f t="shared" si="183"/>
        <v>0</v>
      </c>
      <c r="AT204">
        <f t="shared" si="184"/>
        <v>0</v>
      </c>
      <c r="AU204">
        <f t="shared" si="185"/>
        <v>0</v>
      </c>
    </row>
    <row r="205" spans="1:50" ht="23.1" customHeight="1" x14ac:dyDescent="0.3">
      <c r="A205" s="6" t="s">
        <v>191</v>
      </c>
      <c r="B205" s="6" t="s">
        <v>192</v>
      </c>
      <c r="C205" s="8" t="s">
        <v>27</v>
      </c>
      <c r="D205" s="9">
        <v>7.6</v>
      </c>
      <c r="E205" s="9"/>
      <c r="F205" s="9">
        <f t="shared" si="151"/>
        <v>0</v>
      </c>
      <c r="G205" s="9"/>
      <c r="H205" s="9">
        <f t="shared" si="152"/>
        <v>0</v>
      </c>
      <c r="I205" s="9"/>
      <c r="J205" s="9">
        <f t="shared" si="153"/>
        <v>0</v>
      </c>
      <c r="K205" s="9">
        <f t="shared" si="154"/>
        <v>0</v>
      </c>
      <c r="L205" s="9">
        <f t="shared" si="155"/>
        <v>0</v>
      </c>
      <c r="M205" s="15"/>
      <c r="O205" t="str">
        <f>""</f>
        <v/>
      </c>
      <c r="P205" s="1" t="s">
        <v>129</v>
      </c>
      <c r="Q205">
        <v>1</v>
      </c>
      <c r="R205">
        <f t="shared" si="156"/>
        <v>0</v>
      </c>
      <c r="S205">
        <f t="shared" si="157"/>
        <v>0</v>
      </c>
      <c r="T205">
        <f t="shared" si="158"/>
        <v>0</v>
      </c>
      <c r="U205">
        <f t="shared" si="159"/>
        <v>0</v>
      </c>
      <c r="V205">
        <f t="shared" si="160"/>
        <v>0</v>
      </c>
      <c r="W205">
        <f t="shared" si="161"/>
        <v>0</v>
      </c>
      <c r="X205">
        <f t="shared" si="162"/>
        <v>0</v>
      </c>
      <c r="Y205">
        <f t="shared" si="163"/>
        <v>0</v>
      </c>
      <c r="Z205">
        <f t="shared" si="164"/>
        <v>0</v>
      </c>
      <c r="AA205">
        <f t="shared" si="165"/>
        <v>0</v>
      </c>
      <c r="AB205">
        <f t="shared" si="166"/>
        <v>0</v>
      </c>
      <c r="AC205">
        <f t="shared" si="167"/>
        <v>0</v>
      </c>
      <c r="AD205">
        <f t="shared" si="168"/>
        <v>0</v>
      </c>
      <c r="AE205">
        <f t="shared" si="169"/>
        <v>0</v>
      </c>
      <c r="AF205">
        <f t="shared" si="170"/>
        <v>0</v>
      </c>
      <c r="AG205">
        <f t="shared" si="171"/>
        <v>0</v>
      </c>
      <c r="AH205">
        <f t="shared" si="172"/>
        <v>0</v>
      </c>
      <c r="AI205">
        <f t="shared" si="173"/>
        <v>0</v>
      </c>
      <c r="AJ205">
        <f t="shared" si="174"/>
        <v>0</v>
      </c>
      <c r="AK205">
        <f t="shared" si="175"/>
        <v>0</v>
      </c>
      <c r="AL205">
        <f t="shared" si="176"/>
        <v>0</v>
      </c>
      <c r="AM205">
        <f t="shared" si="177"/>
        <v>0</v>
      </c>
      <c r="AN205">
        <f t="shared" si="178"/>
        <v>0</v>
      </c>
      <c r="AO205">
        <f t="shared" si="179"/>
        <v>0</v>
      </c>
      <c r="AP205">
        <f t="shared" si="180"/>
        <v>0</v>
      </c>
      <c r="AQ205">
        <f t="shared" si="181"/>
        <v>0</v>
      </c>
      <c r="AR205">
        <f t="shared" si="182"/>
        <v>0</v>
      </c>
      <c r="AS205">
        <f t="shared" si="183"/>
        <v>0</v>
      </c>
      <c r="AT205">
        <f t="shared" si="184"/>
        <v>0</v>
      </c>
      <c r="AU205">
        <f t="shared" si="185"/>
        <v>0</v>
      </c>
    </row>
    <row r="206" spans="1:50" ht="23.1" customHeight="1" x14ac:dyDescent="0.3">
      <c r="A206" s="6" t="s">
        <v>191</v>
      </c>
      <c r="B206" s="6" t="s">
        <v>195</v>
      </c>
      <c r="C206" s="8" t="s">
        <v>27</v>
      </c>
      <c r="D206" s="9">
        <v>2.9</v>
      </c>
      <c r="E206" s="9"/>
      <c r="F206" s="9">
        <f t="shared" si="151"/>
        <v>0</v>
      </c>
      <c r="G206" s="9"/>
      <c r="H206" s="9">
        <f t="shared" si="152"/>
        <v>0</v>
      </c>
      <c r="I206" s="9"/>
      <c r="J206" s="9">
        <f t="shared" si="153"/>
        <v>0</v>
      </c>
      <c r="K206" s="9">
        <f t="shared" si="154"/>
        <v>0</v>
      </c>
      <c r="L206" s="9">
        <f t="shared" si="155"/>
        <v>0</v>
      </c>
      <c r="M206" s="15"/>
      <c r="O206" t="str">
        <f>""</f>
        <v/>
      </c>
      <c r="P206" s="1" t="s">
        <v>129</v>
      </c>
      <c r="Q206">
        <v>1</v>
      </c>
      <c r="R206">
        <f t="shared" si="156"/>
        <v>0</v>
      </c>
      <c r="S206">
        <f t="shared" si="157"/>
        <v>0</v>
      </c>
      <c r="T206">
        <f t="shared" si="158"/>
        <v>0</v>
      </c>
      <c r="U206">
        <f t="shared" si="159"/>
        <v>0</v>
      </c>
      <c r="V206">
        <f t="shared" si="160"/>
        <v>0</v>
      </c>
      <c r="W206">
        <f t="shared" si="161"/>
        <v>0</v>
      </c>
      <c r="X206">
        <f t="shared" si="162"/>
        <v>0</v>
      </c>
      <c r="Y206">
        <f t="shared" si="163"/>
        <v>0</v>
      </c>
      <c r="Z206">
        <f t="shared" si="164"/>
        <v>0</v>
      </c>
      <c r="AA206">
        <f t="shared" si="165"/>
        <v>0</v>
      </c>
      <c r="AB206">
        <f t="shared" si="166"/>
        <v>0</v>
      </c>
      <c r="AC206">
        <f t="shared" si="167"/>
        <v>0</v>
      </c>
      <c r="AD206">
        <f t="shared" si="168"/>
        <v>0</v>
      </c>
      <c r="AE206">
        <f t="shared" si="169"/>
        <v>0</v>
      </c>
      <c r="AF206">
        <f t="shared" si="170"/>
        <v>0</v>
      </c>
      <c r="AG206">
        <f t="shared" si="171"/>
        <v>0</v>
      </c>
      <c r="AH206">
        <f t="shared" si="172"/>
        <v>0</v>
      </c>
      <c r="AI206">
        <f t="shared" si="173"/>
        <v>0</v>
      </c>
      <c r="AJ206">
        <f t="shared" si="174"/>
        <v>0</v>
      </c>
      <c r="AK206">
        <f t="shared" si="175"/>
        <v>0</v>
      </c>
      <c r="AL206">
        <f t="shared" si="176"/>
        <v>0</v>
      </c>
      <c r="AM206">
        <f t="shared" si="177"/>
        <v>0</v>
      </c>
      <c r="AN206">
        <f t="shared" si="178"/>
        <v>0</v>
      </c>
      <c r="AO206">
        <f t="shared" si="179"/>
        <v>0</v>
      </c>
      <c r="AP206">
        <f t="shared" si="180"/>
        <v>0</v>
      </c>
      <c r="AQ206">
        <f t="shared" si="181"/>
        <v>0</v>
      </c>
      <c r="AR206">
        <f t="shared" si="182"/>
        <v>0</v>
      </c>
      <c r="AS206">
        <f t="shared" si="183"/>
        <v>0</v>
      </c>
      <c r="AT206">
        <f t="shared" si="184"/>
        <v>0</v>
      </c>
      <c r="AU206">
        <f t="shared" si="185"/>
        <v>0</v>
      </c>
    </row>
    <row r="207" spans="1:50" ht="23.1" customHeight="1" x14ac:dyDescent="0.3">
      <c r="A207" s="6" t="s">
        <v>201</v>
      </c>
      <c r="B207" s="6" t="s">
        <v>202</v>
      </c>
      <c r="C207" s="8" t="s">
        <v>44</v>
      </c>
      <c r="D207" s="9">
        <v>3.1</v>
      </c>
      <c r="E207" s="9"/>
      <c r="F207" s="9">
        <f t="shared" si="151"/>
        <v>0</v>
      </c>
      <c r="G207" s="9"/>
      <c r="H207" s="9">
        <f t="shared" si="152"/>
        <v>0</v>
      </c>
      <c r="I207" s="9"/>
      <c r="J207" s="9">
        <f t="shared" si="153"/>
        <v>0</v>
      </c>
      <c r="K207" s="9">
        <f t="shared" si="154"/>
        <v>0</v>
      </c>
      <c r="L207" s="9">
        <f t="shared" si="155"/>
        <v>0</v>
      </c>
      <c r="M207" s="15"/>
      <c r="O207" t="str">
        <f>""</f>
        <v/>
      </c>
      <c r="P207" s="1" t="s">
        <v>129</v>
      </c>
      <c r="Q207">
        <v>1</v>
      </c>
      <c r="R207">
        <f t="shared" si="156"/>
        <v>0</v>
      </c>
      <c r="S207">
        <f t="shared" si="157"/>
        <v>0</v>
      </c>
      <c r="T207">
        <f t="shared" si="158"/>
        <v>0</v>
      </c>
      <c r="U207">
        <f t="shared" si="159"/>
        <v>0</v>
      </c>
      <c r="V207">
        <f t="shared" si="160"/>
        <v>0</v>
      </c>
      <c r="W207">
        <f t="shared" si="161"/>
        <v>0</v>
      </c>
      <c r="X207">
        <f t="shared" si="162"/>
        <v>0</v>
      </c>
      <c r="Y207">
        <f t="shared" si="163"/>
        <v>0</v>
      </c>
      <c r="Z207">
        <f t="shared" si="164"/>
        <v>0</v>
      </c>
      <c r="AA207">
        <f t="shared" si="165"/>
        <v>0</v>
      </c>
      <c r="AB207">
        <f t="shared" si="166"/>
        <v>0</v>
      </c>
      <c r="AC207">
        <f t="shared" si="167"/>
        <v>0</v>
      </c>
      <c r="AD207">
        <f t="shared" si="168"/>
        <v>0</v>
      </c>
      <c r="AE207">
        <f t="shared" si="169"/>
        <v>0</v>
      </c>
      <c r="AF207">
        <f t="shared" si="170"/>
        <v>0</v>
      </c>
      <c r="AG207">
        <f t="shared" si="171"/>
        <v>0</v>
      </c>
      <c r="AH207">
        <f t="shared" si="172"/>
        <v>0</v>
      </c>
      <c r="AI207">
        <f t="shared" si="173"/>
        <v>0</v>
      </c>
      <c r="AJ207">
        <f t="shared" si="174"/>
        <v>0</v>
      </c>
      <c r="AK207">
        <f t="shared" si="175"/>
        <v>0</v>
      </c>
      <c r="AL207">
        <f t="shared" si="176"/>
        <v>0</v>
      </c>
      <c r="AM207">
        <f t="shared" si="177"/>
        <v>0</v>
      </c>
      <c r="AN207">
        <f t="shared" si="178"/>
        <v>0</v>
      </c>
      <c r="AO207">
        <f t="shared" si="179"/>
        <v>0</v>
      </c>
      <c r="AP207">
        <f t="shared" si="180"/>
        <v>0</v>
      </c>
      <c r="AQ207">
        <f t="shared" si="181"/>
        <v>0</v>
      </c>
      <c r="AR207">
        <f t="shared" si="182"/>
        <v>0</v>
      </c>
      <c r="AS207">
        <f t="shared" si="183"/>
        <v>0</v>
      </c>
      <c r="AT207">
        <f t="shared" si="184"/>
        <v>0</v>
      </c>
      <c r="AU207">
        <f t="shared" si="185"/>
        <v>0</v>
      </c>
    </row>
    <row r="208" spans="1:50" ht="23.1" customHeight="1" x14ac:dyDescent="0.3">
      <c r="A208" s="6" t="s">
        <v>207</v>
      </c>
      <c r="B208" s="6" t="s">
        <v>208</v>
      </c>
      <c r="C208" s="8" t="s">
        <v>47</v>
      </c>
      <c r="D208" s="9">
        <v>0.8</v>
      </c>
      <c r="E208" s="9"/>
      <c r="F208" s="9">
        <f t="shared" si="151"/>
        <v>0</v>
      </c>
      <c r="G208" s="9"/>
      <c r="H208" s="9">
        <f t="shared" si="152"/>
        <v>0</v>
      </c>
      <c r="I208" s="9"/>
      <c r="J208" s="9">
        <f t="shared" si="153"/>
        <v>0</v>
      </c>
      <c r="K208" s="9">
        <f t="shared" si="154"/>
        <v>0</v>
      </c>
      <c r="L208" s="9">
        <f t="shared" si="155"/>
        <v>0</v>
      </c>
      <c r="M208" s="15"/>
      <c r="O208" t="str">
        <f>""</f>
        <v/>
      </c>
      <c r="P208" s="1" t="s">
        <v>129</v>
      </c>
      <c r="Q208">
        <v>1</v>
      </c>
      <c r="R208">
        <f t="shared" si="156"/>
        <v>0</v>
      </c>
      <c r="S208">
        <f t="shared" si="157"/>
        <v>0</v>
      </c>
      <c r="T208">
        <f t="shared" si="158"/>
        <v>0</v>
      </c>
      <c r="U208">
        <f t="shared" si="159"/>
        <v>0</v>
      </c>
      <c r="V208">
        <f t="shared" si="160"/>
        <v>0</v>
      </c>
      <c r="W208">
        <f t="shared" si="161"/>
        <v>0</v>
      </c>
      <c r="X208">
        <f t="shared" si="162"/>
        <v>0</v>
      </c>
      <c r="Y208">
        <f t="shared" si="163"/>
        <v>0</v>
      </c>
      <c r="Z208">
        <f t="shared" si="164"/>
        <v>0</v>
      </c>
      <c r="AA208">
        <f t="shared" si="165"/>
        <v>0</v>
      </c>
      <c r="AB208">
        <f t="shared" si="166"/>
        <v>0</v>
      </c>
      <c r="AC208">
        <f t="shared" si="167"/>
        <v>0</v>
      </c>
      <c r="AD208">
        <f t="shared" si="168"/>
        <v>0</v>
      </c>
      <c r="AE208">
        <f t="shared" si="169"/>
        <v>0</v>
      </c>
      <c r="AF208">
        <f t="shared" si="170"/>
        <v>0</v>
      </c>
      <c r="AG208">
        <f t="shared" si="171"/>
        <v>0</v>
      </c>
      <c r="AH208">
        <f t="shared" si="172"/>
        <v>0</v>
      </c>
      <c r="AI208">
        <f t="shared" si="173"/>
        <v>0</v>
      </c>
      <c r="AJ208">
        <f t="shared" si="174"/>
        <v>0</v>
      </c>
      <c r="AK208">
        <f t="shared" si="175"/>
        <v>0</v>
      </c>
      <c r="AL208">
        <f t="shared" si="176"/>
        <v>0</v>
      </c>
      <c r="AM208">
        <f t="shared" si="177"/>
        <v>0</v>
      </c>
      <c r="AN208">
        <f t="shared" si="178"/>
        <v>0</v>
      </c>
      <c r="AO208">
        <f t="shared" si="179"/>
        <v>0</v>
      </c>
      <c r="AP208">
        <f t="shared" si="180"/>
        <v>0</v>
      </c>
      <c r="AQ208">
        <f t="shared" si="181"/>
        <v>0</v>
      </c>
      <c r="AR208">
        <f t="shared" si="182"/>
        <v>0</v>
      </c>
      <c r="AS208">
        <f t="shared" si="183"/>
        <v>0</v>
      </c>
      <c r="AT208">
        <f t="shared" si="184"/>
        <v>0</v>
      </c>
      <c r="AU208">
        <f t="shared" si="185"/>
        <v>0</v>
      </c>
    </row>
    <row r="209" spans="1:50" ht="23.1" customHeight="1" x14ac:dyDescent="0.3">
      <c r="A209" s="7"/>
      <c r="B209" s="7"/>
      <c r="C209" s="14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50" ht="23.1" customHeight="1" x14ac:dyDescent="0.3">
      <c r="A210" s="7"/>
      <c r="B210" s="7"/>
      <c r="C210" s="14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50" ht="23.1" customHeight="1" x14ac:dyDescent="0.3">
      <c r="A211" s="7"/>
      <c r="B211" s="7"/>
      <c r="C211" s="14"/>
      <c r="D211" s="9"/>
      <c r="E211" s="9"/>
      <c r="F211" s="9"/>
      <c r="G211" s="9"/>
      <c r="H211" s="9"/>
      <c r="I211" s="9"/>
      <c r="J211" s="9"/>
      <c r="K211" s="9"/>
      <c r="L211" s="9"/>
      <c r="M211" s="9"/>
    </row>
    <row r="212" spans="1:50" ht="23.1" customHeight="1" x14ac:dyDescent="0.3">
      <c r="A212" s="7"/>
      <c r="B212" s="7"/>
      <c r="C212" s="14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50" ht="23.1" customHeight="1" x14ac:dyDescent="0.3">
      <c r="A213" s="10" t="s">
        <v>131</v>
      </c>
      <c r="B213" s="11"/>
      <c r="C213" s="12"/>
      <c r="D213" s="13"/>
      <c r="E213" s="13"/>
      <c r="F213" s="13">
        <f>ROUNDDOWN(SUMIF(Q196:Q212, "1", F196:F212), 0)</f>
        <v>0</v>
      </c>
      <c r="G213" s="13"/>
      <c r="H213" s="13">
        <f>ROUNDDOWN(SUMIF(Q196:Q212, "1", H196:H212), 0)</f>
        <v>0</v>
      </c>
      <c r="I213" s="13"/>
      <c r="J213" s="13">
        <f>ROUNDDOWN(SUMIF(Q196:Q212, "1", J196:J212), 0)</f>
        <v>0</v>
      </c>
      <c r="K213" s="13"/>
      <c r="L213" s="13">
        <f>F213+H213+J213</f>
        <v>0</v>
      </c>
      <c r="M213" s="13"/>
      <c r="R213">
        <f t="shared" ref="R213:AX213" si="186">ROUNDDOWN(SUM(R196:R208), 0)</f>
        <v>0</v>
      </c>
      <c r="S213">
        <f t="shared" si="186"/>
        <v>0</v>
      </c>
      <c r="T213">
        <f t="shared" si="186"/>
        <v>0</v>
      </c>
      <c r="U213">
        <f t="shared" si="186"/>
        <v>0</v>
      </c>
      <c r="V213">
        <f t="shared" si="186"/>
        <v>0</v>
      </c>
      <c r="W213">
        <f t="shared" si="186"/>
        <v>0</v>
      </c>
      <c r="X213">
        <f t="shared" si="186"/>
        <v>0</v>
      </c>
      <c r="Y213">
        <f t="shared" si="186"/>
        <v>0</v>
      </c>
      <c r="Z213">
        <f t="shared" si="186"/>
        <v>0</v>
      </c>
      <c r="AA213">
        <f t="shared" si="186"/>
        <v>0</v>
      </c>
      <c r="AB213">
        <f t="shared" si="186"/>
        <v>0</v>
      </c>
      <c r="AC213">
        <f t="shared" si="186"/>
        <v>0</v>
      </c>
      <c r="AD213">
        <f t="shared" si="186"/>
        <v>0</v>
      </c>
      <c r="AE213">
        <f t="shared" si="186"/>
        <v>0</v>
      </c>
      <c r="AF213">
        <f t="shared" si="186"/>
        <v>0</v>
      </c>
      <c r="AG213">
        <f t="shared" si="186"/>
        <v>0</v>
      </c>
      <c r="AH213">
        <f t="shared" si="186"/>
        <v>0</v>
      </c>
      <c r="AI213">
        <f t="shared" si="186"/>
        <v>0</v>
      </c>
      <c r="AJ213">
        <f t="shared" si="186"/>
        <v>0</v>
      </c>
      <c r="AK213">
        <f t="shared" si="186"/>
        <v>0</v>
      </c>
      <c r="AL213">
        <f t="shared" si="186"/>
        <v>0</v>
      </c>
      <c r="AM213">
        <f t="shared" si="186"/>
        <v>0</v>
      </c>
      <c r="AN213">
        <f t="shared" si="186"/>
        <v>0</v>
      </c>
      <c r="AO213">
        <f t="shared" si="186"/>
        <v>0</v>
      </c>
      <c r="AP213">
        <f t="shared" si="186"/>
        <v>0</v>
      </c>
      <c r="AQ213">
        <f t="shared" si="186"/>
        <v>0</v>
      </c>
      <c r="AR213">
        <f t="shared" si="186"/>
        <v>0</v>
      </c>
      <c r="AS213">
        <f t="shared" si="186"/>
        <v>0</v>
      </c>
      <c r="AT213">
        <f t="shared" si="186"/>
        <v>0</v>
      </c>
      <c r="AU213">
        <f t="shared" si="186"/>
        <v>0</v>
      </c>
      <c r="AV213">
        <f t="shared" si="186"/>
        <v>0</v>
      </c>
      <c r="AW213">
        <f t="shared" si="186"/>
        <v>0</v>
      </c>
      <c r="AX213">
        <f t="shared" si="186"/>
        <v>0</v>
      </c>
    </row>
    <row r="214" spans="1:50" ht="23.1" customHeight="1" x14ac:dyDescent="0.3">
      <c r="A214" s="57" t="s">
        <v>499</v>
      </c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1:50" ht="23.1" customHeight="1" x14ac:dyDescent="0.3">
      <c r="A215" s="6" t="s">
        <v>103</v>
      </c>
      <c r="B215" s="6" t="s">
        <v>104</v>
      </c>
      <c r="C215" s="8" t="s">
        <v>105</v>
      </c>
      <c r="D215" s="9">
        <v>4.2</v>
      </c>
      <c r="E215" s="9">
        <v>0</v>
      </c>
      <c r="F215" s="9">
        <f>ROUNDDOWN(D215*E215, 0)</f>
        <v>0</v>
      </c>
      <c r="G215" s="9">
        <v>0</v>
      </c>
      <c r="H215" s="9">
        <f>ROUNDDOWN(D215*G215, 0)</f>
        <v>0</v>
      </c>
      <c r="I215" s="9"/>
      <c r="J215" s="9">
        <f>ROUNDDOWN(D215*I215, 0)</f>
        <v>0</v>
      </c>
      <c r="K215" s="9">
        <f t="shared" ref="K215:L220" si="187">E215+G215+I215</f>
        <v>0</v>
      </c>
      <c r="L215" s="9">
        <f t="shared" si="187"/>
        <v>0</v>
      </c>
      <c r="M215" s="15"/>
      <c r="O215" t="str">
        <f t="shared" ref="O215:O220" si="188">"03"</f>
        <v>03</v>
      </c>
      <c r="P215" t="s">
        <v>464</v>
      </c>
      <c r="Q215">
        <v>1</v>
      </c>
      <c r="R215">
        <f t="shared" ref="R215:R220" si="189">IF(P215="기계경비", J215, 0)</f>
        <v>0</v>
      </c>
      <c r="S215">
        <f t="shared" ref="S215:S220" si="190">IF(P215="운반비", J215, 0)</f>
        <v>0</v>
      </c>
      <c r="T215">
        <f t="shared" ref="T215:T220" si="191">IF(P215="작업부산물", F215, 0)</f>
        <v>0</v>
      </c>
      <c r="U215">
        <f t="shared" ref="U215:U220" si="192">IF(P215="관급", F215, 0)</f>
        <v>0</v>
      </c>
      <c r="V215">
        <f t="shared" ref="V215:V220" si="193">IF(P215="외주비", J215, 0)</f>
        <v>0</v>
      </c>
      <c r="W215">
        <f t="shared" ref="W215:W220" si="194">IF(P215="장비비", J215, 0)</f>
        <v>0</v>
      </c>
      <c r="X215">
        <f t="shared" ref="X215:X220" si="195">IF(P215="폐기물처리비", L215, 0)</f>
        <v>0</v>
      </c>
      <c r="Y215">
        <f t="shared" ref="Y215:Y220" si="196">IF(P215="가설비", J215, 0)</f>
        <v>0</v>
      </c>
      <c r="Z215">
        <f t="shared" ref="Z215:Z220" si="197">IF(P215="잡비제외분", F215, 0)</f>
        <v>0</v>
      </c>
      <c r="AA215">
        <f t="shared" ref="AA215:AA220" si="198">IF(P215="사급자재대", L215, 0)</f>
        <v>0</v>
      </c>
      <c r="AB215">
        <f t="shared" ref="AB215:AB220" si="199">IF(P215="관급자재대", L215, 0)</f>
        <v>0</v>
      </c>
      <c r="AC215">
        <f t="shared" ref="AC215:AC220" si="200">IF(P215="관급자 관급 자재대", L215, 0)</f>
        <v>0</v>
      </c>
      <c r="AD215">
        <f t="shared" ref="AD215:AD220" si="201">IF(P215="사용자항목2", L215, 0)</f>
        <v>0</v>
      </c>
      <c r="AE215">
        <f t="shared" ref="AE215:AE220" si="202">IF(P215="안전관리비", L215, 0)</f>
        <v>0</v>
      </c>
      <c r="AF215">
        <f t="shared" ref="AF215:AF220" si="203">IF(P215="품질관리비", L215, 0)</f>
        <v>0</v>
      </c>
      <c r="AG215">
        <f t="shared" ref="AG215:AG220" si="204">IF(P215="사용자항목5", L215, 0)</f>
        <v>0</v>
      </c>
      <c r="AH215">
        <f t="shared" ref="AH215:AH220" si="205">IF(P215="사용자항목6", L215, 0)</f>
        <v>0</v>
      </c>
      <c r="AI215">
        <f t="shared" ref="AI215:AI220" si="206">IF(P215="사용자항목7", L215, 0)</f>
        <v>0</v>
      </c>
      <c r="AJ215">
        <f t="shared" ref="AJ215:AJ220" si="207">IF(P215="사용자항목8", L215, 0)</f>
        <v>0</v>
      </c>
      <c r="AK215">
        <f t="shared" ref="AK215:AK220" si="208">IF(P215="사용자항목9", L215, 0)</f>
        <v>0</v>
      </c>
      <c r="AL215">
        <f t="shared" ref="AL215:AL220" si="209">IF(P215="사용자항목10", L215, 0)</f>
        <v>0</v>
      </c>
      <c r="AM215">
        <f t="shared" ref="AM215:AM220" si="210">IF(P215="사용자항목11", L215, 0)</f>
        <v>0</v>
      </c>
      <c r="AN215">
        <f t="shared" ref="AN215:AN220" si="211">IF(P215="사용자항목12", L215, 0)</f>
        <v>0</v>
      </c>
      <c r="AO215">
        <f t="shared" ref="AO215:AO220" si="212">IF(P215="사용자항목13", L215, 0)</f>
        <v>0</v>
      </c>
      <c r="AP215">
        <f t="shared" ref="AP215:AP220" si="213">IF(P215="사용자항목14", L215, 0)</f>
        <v>0</v>
      </c>
      <c r="AQ215">
        <f t="shared" ref="AQ215:AQ220" si="214">IF(P215="사용자항목15", L215, 0)</f>
        <v>0</v>
      </c>
      <c r="AR215">
        <f t="shared" ref="AR215:AR220" si="215">IF(P215="사용자항목16", L215, 0)</f>
        <v>0</v>
      </c>
      <c r="AS215">
        <f t="shared" ref="AS215:AS220" si="216">IF(P215="사용자항목17", L215, 0)</f>
        <v>0</v>
      </c>
      <c r="AT215">
        <f t="shared" ref="AT215:AT220" si="217">IF(P215="사용자항목18", L215, 0)</f>
        <v>0</v>
      </c>
      <c r="AU215">
        <f t="shared" ref="AU215:AU220" si="218">IF(P215="사용자항목19", L215, 0)</f>
        <v>0</v>
      </c>
    </row>
    <row r="216" spans="1:50" ht="23.1" customHeight="1" x14ac:dyDescent="0.3">
      <c r="A216" s="6" t="s">
        <v>103</v>
      </c>
      <c r="B216" s="6" t="s">
        <v>107</v>
      </c>
      <c r="C216" s="8" t="s">
        <v>105</v>
      </c>
      <c r="D216" s="9">
        <v>2.7</v>
      </c>
      <c r="E216" s="9">
        <v>0</v>
      </c>
      <c r="F216" s="9">
        <f>ROUNDDOWN(D216*E216, 0)</f>
        <v>0</v>
      </c>
      <c r="G216" s="9">
        <v>0</v>
      </c>
      <c r="H216" s="9">
        <f>ROUNDDOWN(D216*G216, 0)</f>
        <v>0</v>
      </c>
      <c r="I216" s="9"/>
      <c r="J216" s="9">
        <f>ROUNDDOWN(D216*I216, 0)</f>
        <v>0</v>
      </c>
      <c r="K216" s="9">
        <f t="shared" si="187"/>
        <v>0</v>
      </c>
      <c r="L216" s="9">
        <f t="shared" si="187"/>
        <v>0</v>
      </c>
      <c r="M216" s="15"/>
      <c r="O216" t="str">
        <f t="shared" si="188"/>
        <v>03</v>
      </c>
      <c r="P216" t="s">
        <v>464</v>
      </c>
      <c r="Q216">
        <v>1</v>
      </c>
      <c r="R216">
        <f t="shared" si="189"/>
        <v>0</v>
      </c>
      <c r="S216">
        <f t="shared" si="190"/>
        <v>0</v>
      </c>
      <c r="T216">
        <f t="shared" si="191"/>
        <v>0</v>
      </c>
      <c r="U216">
        <f t="shared" si="192"/>
        <v>0</v>
      </c>
      <c r="V216">
        <f t="shared" si="193"/>
        <v>0</v>
      </c>
      <c r="W216">
        <f t="shared" si="194"/>
        <v>0</v>
      </c>
      <c r="X216">
        <f t="shared" si="195"/>
        <v>0</v>
      </c>
      <c r="Y216">
        <f t="shared" si="196"/>
        <v>0</v>
      </c>
      <c r="Z216">
        <f t="shared" si="197"/>
        <v>0</v>
      </c>
      <c r="AA216">
        <f t="shared" si="198"/>
        <v>0</v>
      </c>
      <c r="AB216">
        <f t="shared" si="199"/>
        <v>0</v>
      </c>
      <c r="AC216">
        <f t="shared" si="200"/>
        <v>0</v>
      </c>
      <c r="AD216">
        <f t="shared" si="201"/>
        <v>0</v>
      </c>
      <c r="AE216">
        <f t="shared" si="202"/>
        <v>0</v>
      </c>
      <c r="AF216">
        <f t="shared" si="203"/>
        <v>0</v>
      </c>
      <c r="AG216">
        <f t="shared" si="204"/>
        <v>0</v>
      </c>
      <c r="AH216">
        <f t="shared" si="205"/>
        <v>0</v>
      </c>
      <c r="AI216">
        <f t="shared" si="206"/>
        <v>0</v>
      </c>
      <c r="AJ216">
        <f t="shared" si="207"/>
        <v>0</v>
      </c>
      <c r="AK216">
        <f t="shared" si="208"/>
        <v>0</v>
      </c>
      <c r="AL216">
        <f t="shared" si="209"/>
        <v>0</v>
      </c>
      <c r="AM216">
        <f t="shared" si="210"/>
        <v>0</v>
      </c>
      <c r="AN216">
        <f t="shared" si="211"/>
        <v>0</v>
      </c>
      <c r="AO216">
        <f t="shared" si="212"/>
        <v>0</v>
      </c>
      <c r="AP216">
        <f t="shared" si="213"/>
        <v>0</v>
      </c>
      <c r="AQ216">
        <f t="shared" si="214"/>
        <v>0</v>
      </c>
      <c r="AR216">
        <f t="shared" si="215"/>
        <v>0</v>
      </c>
      <c r="AS216">
        <f t="shared" si="216"/>
        <v>0</v>
      </c>
      <c r="AT216">
        <f t="shared" si="217"/>
        <v>0</v>
      </c>
      <c r="AU216">
        <f t="shared" si="218"/>
        <v>0</v>
      </c>
    </row>
    <row r="217" spans="1:50" ht="23.1" customHeight="1" x14ac:dyDescent="0.3">
      <c r="A217" s="6" t="s">
        <v>111</v>
      </c>
      <c r="B217" s="6" t="s">
        <v>112</v>
      </c>
      <c r="C217" s="8" t="s">
        <v>79</v>
      </c>
      <c r="D217" s="9">
        <v>1</v>
      </c>
      <c r="E217" s="9">
        <v>0</v>
      </c>
      <c r="F217" s="9">
        <f>ROUNDDOWN(D217*E217, 0)</f>
        <v>0</v>
      </c>
      <c r="G217" s="9">
        <v>0</v>
      </c>
      <c r="H217" s="9">
        <f>ROUNDDOWN(D217*G217, 0)</f>
        <v>0</v>
      </c>
      <c r="I217" s="9"/>
      <c r="J217" s="9">
        <f>ROUNDDOWN(D217*I217, 0)</f>
        <v>0</v>
      </c>
      <c r="K217" s="9">
        <f t="shared" si="187"/>
        <v>0</v>
      </c>
      <c r="L217" s="9">
        <f t="shared" si="187"/>
        <v>0</v>
      </c>
      <c r="M217" s="15"/>
      <c r="O217" t="str">
        <f t="shared" si="188"/>
        <v>03</v>
      </c>
      <c r="P217" t="s">
        <v>464</v>
      </c>
      <c r="Q217">
        <v>1</v>
      </c>
      <c r="R217">
        <f t="shared" si="189"/>
        <v>0</v>
      </c>
      <c r="S217">
        <f t="shared" si="190"/>
        <v>0</v>
      </c>
      <c r="T217">
        <f t="shared" si="191"/>
        <v>0</v>
      </c>
      <c r="U217">
        <f t="shared" si="192"/>
        <v>0</v>
      </c>
      <c r="V217">
        <f t="shared" si="193"/>
        <v>0</v>
      </c>
      <c r="W217">
        <f t="shared" si="194"/>
        <v>0</v>
      </c>
      <c r="X217">
        <f t="shared" si="195"/>
        <v>0</v>
      </c>
      <c r="Y217">
        <f t="shared" si="196"/>
        <v>0</v>
      </c>
      <c r="Z217">
        <f t="shared" si="197"/>
        <v>0</v>
      </c>
      <c r="AA217">
        <f t="shared" si="198"/>
        <v>0</v>
      </c>
      <c r="AB217">
        <f t="shared" si="199"/>
        <v>0</v>
      </c>
      <c r="AC217">
        <f t="shared" si="200"/>
        <v>0</v>
      </c>
      <c r="AD217">
        <f t="shared" si="201"/>
        <v>0</v>
      </c>
      <c r="AE217">
        <f t="shared" si="202"/>
        <v>0</v>
      </c>
      <c r="AF217">
        <f t="shared" si="203"/>
        <v>0</v>
      </c>
      <c r="AG217">
        <f t="shared" si="204"/>
        <v>0</v>
      </c>
      <c r="AH217">
        <f t="shared" si="205"/>
        <v>0</v>
      </c>
      <c r="AI217">
        <f t="shared" si="206"/>
        <v>0</v>
      </c>
      <c r="AJ217">
        <f t="shared" si="207"/>
        <v>0</v>
      </c>
      <c r="AK217">
        <f t="shared" si="208"/>
        <v>0</v>
      </c>
      <c r="AL217">
        <f t="shared" si="209"/>
        <v>0</v>
      </c>
      <c r="AM217">
        <f t="shared" si="210"/>
        <v>0</v>
      </c>
      <c r="AN217">
        <f t="shared" si="211"/>
        <v>0</v>
      </c>
      <c r="AO217">
        <f t="shared" si="212"/>
        <v>0</v>
      </c>
      <c r="AP217">
        <f t="shared" si="213"/>
        <v>0</v>
      </c>
      <c r="AQ217">
        <f t="shared" si="214"/>
        <v>0</v>
      </c>
      <c r="AR217">
        <f t="shared" si="215"/>
        <v>0</v>
      </c>
      <c r="AS217">
        <f t="shared" si="216"/>
        <v>0</v>
      </c>
      <c r="AT217">
        <f t="shared" si="217"/>
        <v>0</v>
      </c>
      <c r="AU217">
        <f t="shared" si="218"/>
        <v>0</v>
      </c>
    </row>
    <row r="218" spans="1:50" ht="23.1" customHeight="1" x14ac:dyDescent="0.3">
      <c r="A218" s="6" t="s">
        <v>111</v>
      </c>
      <c r="B218" s="6" t="s">
        <v>114</v>
      </c>
      <c r="C218" s="8" t="s">
        <v>79</v>
      </c>
      <c r="D218" s="9">
        <v>5.8</v>
      </c>
      <c r="E218" s="9">
        <v>0</v>
      </c>
      <c r="F218" s="9">
        <f>ROUNDDOWN(D218*E218, 0)</f>
        <v>0</v>
      </c>
      <c r="G218" s="9">
        <v>0</v>
      </c>
      <c r="H218" s="9">
        <f>ROUNDDOWN(D218*G218, 0)</f>
        <v>0</v>
      </c>
      <c r="I218" s="9"/>
      <c r="J218" s="9">
        <f>ROUNDDOWN(D218*I218, 0)</f>
        <v>0</v>
      </c>
      <c r="K218" s="9">
        <f t="shared" si="187"/>
        <v>0</v>
      </c>
      <c r="L218" s="9">
        <f t="shared" si="187"/>
        <v>0</v>
      </c>
      <c r="M218" s="15"/>
      <c r="O218" t="str">
        <f t="shared" si="188"/>
        <v>03</v>
      </c>
      <c r="P218" t="s">
        <v>464</v>
      </c>
      <c r="Q218">
        <v>1</v>
      </c>
      <c r="R218">
        <f t="shared" si="189"/>
        <v>0</v>
      </c>
      <c r="S218">
        <f t="shared" si="190"/>
        <v>0</v>
      </c>
      <c r="T218">
        <f t="shared" si="191"/>
        <v>0</v>
      </c>
      <c r="U218">
        <f t="shared" si="192"/>
        <v>0</v>
      </c>
      <c r="V218">
        <f t="shared" si="193"/>
        <v>0</v>
      </c>
      <c r="W218">
        <f t="shared" si="194"/>
        <v>0</v>
      </c>
      <c r="X218">
        <f t="shared" si="195"/>
        <v>0</v>
      </c>
      <c r="Y218">
        <f t="shared" si="196"/>
        <v>0</v>
      </c>
      <c r="Z218">
        <f t="shared" si="197"/>
        <v>0</v>
      </c>
      <c r="AA218">
        <f t="shared" si="198"/>
        <v>0</v>
      </c>
      <c r="AB218">
        <f t="shared" si="199"/>
        <v>0</v>
      </c>
      <c r="AC218">
        <f t="shared" si="200"/>
        <v>0</v>
      </c>
      <c r="AD218">
        <f t="shared" si="201"/>
        <v>0</v>
      </c>
      <c r="AE218">
        <f t="shared" si="202"/>
        <v>0</v>
      </c>
      <c r="AF218">
        <f t="shared" si="203"/>
        <v>0</v>
      </c>
      <c r="AG218">
        <f t="shared" si="204"/>
        <v>0</v>
      </c>
      <c r="AH218">
        <f t="shared" si="205"/>
        <v>0</v>
      </c>
      <c r="AI218">
        <f t="shared" si="206"/>
        <v>0</v>
      </c>
      <c r="AJ218">
        <f t="shared" si="207"/>
        <v>0</v>
      </c>
      <c r="AK218">
        <f t="shared" si="208"/>
        <v>0</v>
      </c>
      <c r="AL218">
        <f t="shared" si="209"/>
        <v>0</v>
      </c>
      <c r="AM218">
        <f t="shared" si="210"/>
        <v>0</v>
      </c>
      <c r="AN218">
        <f t="shared" si="211"/>
        <v>0</v>
      </c>
      <c r="AO218">
        <f t="shared" si="212"/>
        <v>0</v>
      </c>
      <c r="AP218">
        <f t="shared" si="213"/>
        <v>0</v>
      </c>
      <c r="AQ218">
        <f t="shared" si="214"/>
        <v>0</v>
      </c>
      <c r="AR218">
        <f t="shared" si="215"/>
        <v>0</v>
      </c>
      <c r="AS218">
        <f t="shared" si="216"/>
        <v>0</v>
      </c>
      <c r="AT218">
        <f t="shared" si="217"/>
        <v>0</v>
      </c>
      <c r="AU218">
        <f t="shared" si="218"/>
        <v>0</v>
      </c>
    </row>
    <row r="219" spans="1:50" ht="23.1" customHeight="1" x14ac:dyDescent="0.3">
      <c r="A219" s="6" t="s">
        <v>111</v>
      </c>
      <c r="B219" s="6" t="s">
        <v>116</v>
      </c>
      <c r="C219" s="8" t="s">
        <v>79</v>
      </c>
      <c r="D219" s="9">
        <v>3.5999999999999997E-2</v>
      </c>
      <c r="E219" s="9">
        <v>0</v>
      </c>
      <c r="F219" s="9">
        <f>ROUND(D219*E219, 1)</f>
        <v>0</v>
      </c>
      <c r="G219" s="9">
        <v>0</v>
      </c>
      <c r="H219" s="9">
        <f>ROUND(D219*G219, 1)</f>
        <v>0</v>
      </c>
      <c r="I219" s="9"/>
      <c r="J219" s="9">
        <f>ROUND(D219*I219, 1)</f>
        <v>0</v>
      </c>
      <c r="K219" s="9">
        <f t="shared" si="187"/>
        <v>0</v>
      </c>
      <c r="L219" s="9">
        <f t="shared" si="187"/>
        <v>0</v>
      </c>
      <c r="M219" s="15"/>
      <c r="O219" t="str">
        <f t="shared" si="188"/>
        <v>03</v>
      </c>
      <c r="P219" t="s">
        <v>464</v>
      </c>
      <c r="Q219">
        <v>1</v>
      </c>
      <c r="R219">
        <f t="shared" si="189"/>
        <v>0</v>
      </c>
      <c r="S219">
        <f t="shared" si="190"/>
        <v>0</v>
      </c>
      <c r="T219">
        <f t="shared" si="191"/>
        <v>0</v>
      </c>
      <c r="U219">
        <f t="shared" si="192"/>
        <v>0</v>
      </c>
      <c r="V219">
        <f t="shared" si="193"/>
        <v>0</v>
      </c>
      <c r="W219">
        <f t="shared" si="194"/>
        <v>0</v>
      </c>
      <c r="X219">
        <f t="shared" si="195"/>
        <v>0</v>
      </c>
      <c r="Y219">
        <f t="shared" si="196"/>
        <v>0</v>
      </c>
      <c r="Z219">
        <f t="shared" si="197"/>
        <v>0</v>
      </c>
      <c r="AA219">
        <f t="shared" si="198"/>
        <v>0</v>
      </c>
      <c r="AB219">
        <f t="shared" si="199"/>
        <v>0</v>
      </c>
      <c r="AC219">
        <f t="shared" si="200"/>
        <v>0</v>
      </c>
      <c r="AD219">
        <f t="shared" si="201"/>
        <v>0</v>
      </c>
      <c r="AE219">
        <f t="shared" si="202"/>
        <v>0</v>
      </c>
      <c r="AF219">
        <f t="shared" si="203"/>
        <v>0</v>
      </c>
      <c r="AG219">
        <f t="shared" si="204"/>
        <v>0</v>
      </c>
      <c r="AH219">
        <f t="shared" si="205"/>
        <v>0</v>
      </c>
      <c r="AI219">
        <f t="shared" si="206"/>
        <v>0</v>
      </c>
      <c r="AJ219">
        <f t="shared" si="207"/>
        <v>0</v>
      </c>
      <c r="AK219">
        <f t="shared" si="208"/>
        <v>0</v>
      </c>
      <c r="AL219">
        <f t="shared" si="209"/>
        <v>0</v>
      </c>
      <c r="AM219">
        <f t="shared" si="210"/>
        <v>0</v>
      </c>
      <c r="AN219">
        <f t="shared" si="211"/>
        <v>0</v>
      </c>
      <c r="AO219">
        <f t="shared" si="212"/>
        <v>0</v>
      </c>
      <c r="AP219">
        <f t="shared" si="213"/>
        <v>0</v>
      </c>
      <c r="AQ219">
        <f t="shared" si="214"/>
        <v>0</v>
      </c>
      <c r="AR219">
        <f t="shared" si="215"/>
        <v>0</v>
      </c>
      <c r="AS219">
        <f t="shared" si="216"/>
        <v>0</v>
      </c>
      <c r="AT219">
        <f t="shared" si="217"/>
        <v>0</v>
      </c>
      <c r="AU219">
        <f t="shared" si="218"/>
        <v>0</v>
      </c>
    </row>
    <row r="220" spans="1:50" ht="23.1" customHeight="1" x14ac:dyDescent="0.3">
      <c r="A220" s="6" t="s">
        <v>111</v>
      </c>
      <c r="B220" s="6" t="s">
        <v>117</v>
      </c>
      <c r="C220" s="8" t="s">
        <v>79</v>
      </c>
      <c r="D220" s="9">
        <v>0.03</v>
      </c>
      <c r="E220" s="9">
        <v>0</v>
      </c>
      <c r="F220" s="9">
        <f>ROUND(D220*E220, 1)</f>
        <v>0</v>
      </c>
      <c r="G220" s="9">
        <v>0</v>
      </c>
      <c r="H220" s="9">
        <f>ROUND(D220*G220, 1)</f>
        <v>0</v>
      </c>
      <c r="I220" s="9"/>
      <c r="J220" s="9">
        <f>ROUND(D220*I220, 1)</f>
        <v>0</v>
      </c>
      <c r="K220" s="9">
        <f t="shared" si="187"/>
        <v>0</v>
      </c>
      <c r="L220" s="9">
        <f t="shared" si="187"/>
        <v>0</v>
      </c>
      <c r="M220" s="15"/>
      <c r="O220" t="str">
        <f t="shared" si="188"/>
        <v>03</v>
      </c>
      <c r="P220" t="s">
        <v>464</v>
      </c>
      <c r="Q220">
        <v>1</v>
      </c>
      <c r="R220">
        <f t="shared" si="189"/>
        <v>0</v>
      </c>
      <c r="S220">
        <f t="shared" si="190"/>
        <v>0</v>
      </c>
      <c r="T220">
        <f t="shared" si="191"/>
        <v>0</v>
      </c>
      <c r="U220">
        <f t="shared" si="192"/>
        <v>0</v>
      </c>
      <c r="V220">
        <f t="shared" si="193"/>
        <v>0</v>
      </c>
      <c r="W220">
        <f t="shared" si="194"/>
        <v>0</v>
      </c>
      <c r="X220">
        <f t="shared" si="195"/>
        <v>0</v>
      </c>
      <c r="Y220">
        <f t="shared" si="196"/>
        <v>0</v>
      </c>
      <c r="Z220">
        <f t="shared" si="197"/>
        <v>0</v>
      </c>
      <c r="AA220">
        <f t="shared" si="198"/>
        <v>0</v>
      </c>
      <c r="AB220">
        <f t="shared" si="199"/>
        <v>0</v>
      </c>
      <c r="AC220">
        <f t="shared" si="200"/>
        <v>0</v>
      </c>
      <c r="AD220">
        <f t="shared" si="201"/>
        <v>0</v>
      </c>
      <c r="AE220">
        <f t="shared" si="202"/>
        <v>0</v>
      </c>
      <c r="AF220">
        <f t="shared" si="203"/>
        <v>0</v>
      </c>
      <c r="AG220">
        <f t="shared" si="204"/>
        <v>0</v>
      </c>
      <c r="AH220">
        <f t="shared" si="205"/>
        <v>0</v>
      </c>
      <c r="AI220">
        <f t="shared" si="206"/>
        <v>0</v>
      </c>
      <c r="AJ220">
        <f t="shared" si="207"/>
        <v>0</v>
      </c>
      <c r="AK220">
        <f t="shared" si="208"/>
        <v>0</v>
      </c>
      <c r="AL220">
        <f t="shared" si="209"/>
        <v>0</v>
      </c>
      <c r="AM220">
        <f t="shared" si="210"/>
        <v>0</v>
      </c>
      <c r="AN220">
        <f t="shared" si="211"/>
        <v>0</v>
      </c>
      <c r="AO220">
        <f t="shared" si="212"/>
        <v>0</v>
      </c>
      <c r="AP220">
        <f t="shared" si="213"/>
        <v>0</v>
      </c>
      <c r="AQ220">
        <f t="shared" si="214"/>
        <v>0</v>
      </c>
      <c r="AR220">
        <f t="shared" si="215"/>
        <v>0</v>
      </c>
      <c r="AS220">
        <f t="shared" si="216"/>
        <v>0</v>
      </c>
      <c r="AT220">
        <f t="shared" si="217"/>
        <v>0</v>
      </c>
      <c r="AU220">
        <f t="shared" si="218"/>
        <v>0</v>
      </c>
    </row>
    <row r="221" spans="1:50" ht="23.1" customHeight="1" x14ac:dyDescent="0.3">
      <c r="A221" s="7"/>
      <c r="B221" s="7"/>
      <c r="C221" s="14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50" ht="23.1" customHeight="1" x14ac:dyDescent="0.3">
      <c r="A222" s="7"/>
      <c r="B222" s="7"/>
      <c r="C222" s="14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50" ht="23.1" customHeight="1" x14ac:dyDescent="0.3">
      <c r="A223" s="7"/>
      <c r="B223" s="7"/>
      <c r="C223" s="14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50" ht="23.1" customHeight="1" x14ac:dyDescent="0.3">
      <c r="A224" s="7"/>
      <c r="B224" s="7"/>
      <c r="C224" s="14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50" ht="23.1" customHeight="1" x14ac:dyDescent="0.3">
      <c r="A225" s="7"/>
      <c r="B225" s="7"/>
      <c r="C225" s="14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50" ht="23.1" customHeight="1" x14ac:dyDescent="0.3">
      <c r="A226" s="7"/>
      <c r="B226" s="7"/>
      <c r="C226" s="14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50" ht="23.1" customHeight="1" x14ac:dyDescent="0.3">
      <c r="A227" s="7"/>
      <c r="B227" s="7"/>
      <c r="C227" s="14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50" ht="23.1" customHeight="1" x14ac:dyDescent="0.3">
      <c r="A228" s="7"/>
      <c r="B228" s="7"/>
      <c r="C228" s="14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50" ht="23.1" customHeight="1" x14ac:dyDescent="0.3">
      <c r="A229" s="7"/>
      <c r="B229" s="7"/>
      <c r="C229" s="14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50" ht="23.1" customHeight="1" x14ac:dyDescent="0.3">
      <c r="A230" s="7"/>
      <c r="B230" s="7"/>
      <c r="C230" s="14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50" ht="23.1" customHeight="1" x14ac:dyDescent="0.3">
      <c r="A231" s="7"/>
      <c r="B231" s="7"/>
      <c r="C231" s="14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50" ht="23.1" customHeight="1" x14ac:dyDescent="0.3">
      <c r="A232" s="10" t="s">
        <v>131</v>
      </c>
      <c r="B232" s="11"/>
      <c r="C232" s="12"/>
      <c r="D232" s="13"/>
      <c r="E232" s="13"/>
      <c r="F232" s="13">
        <f>ROUNDDOWN(SUMIF(Q215:Q231, "1", F215:F231), 0)</f>
        <v>0</v>
      </c>
      <c r="G232" s="13"/>
      <c r="H232" s="13">
        <f>ROUNDDOWN(SUMIF(Q215:Q231, "1", H215:H231), 0)</f>
        <v>0</v>
      </c>
      <c r="I232" s="13"/>
      <c r="J232" s="13">
        <f>ROUNDDOWN(SUMIF(Q215:Q231, "1", J215:J231), 0)</f>
        <v>0</v>
      </c>
      <c r="K232" s="13"/>
      <c r="L232" s="13">
        <f>F232+H232+J232</f>
        <v>0</v>
      </c>
      <c r="M232" s="13"/>
      <c r="R232">
        <f t="shared" ref="R232:AX232" si="219">ROUNDDOWN(SUM(R215:R220), 0)</f>
        <v>0</v>
      </c>
      <c r="S232">
        <f t="shared" si="219"/>
        <v>0</v>
      </c>
      <c r="T232">
        <f t="shared" si="219"/>
        <v>0</v>
      </c>
      <c r="U232">
        <f t="shared" si="219"/>
        <v>0</v>
      </c>
      <c r="V232">
        <f t="shared" si="219"/>
        <v>0</v>
      </c>
      <c r="W232">
        <f t="shared" si="219"/>
        <v>0</v>
      </c>
      <c r="X232">
        <f t="shared" si="219"/>
        <v>0</v>
      </c>
      <c r="Y232">
        <f t="shared" si="219"/>
        <v>0</v>
      </c>
      <c r="Z232">
        <f t="shared" si="219"/>
        <v>0</v>
      </c>
      <c r="AA232">
        <f t="shared" si="219"/>
        <v>0</v>
      </c>
      <c r="AB232">
        <f t="shared" si="219"/>
        <v>0</v>
      </c>
      <c r="AC232">
        <f t="shared" si="219"/>
        <v>0</v>
      </c>
      <c r="AD232">
        <f t="shared" si="219"/>
        <v>0</v>
      </c>
      <c r="AE232">
        <f t="shared" si="219"/>
        <v>0</v>
      </c>
      <c r="AF232">
        <f t="shared" si="219"/>
        <v>0</v>
      </c>
      <c r="AG232">
        <f t="shared" si="219"/>
        <v>0</v>
      </c>
      <c r="AH232">
        <f t="shared" si="219"/>
        <v>0</v>
      </c>
      <c r="AI232">
        <f t="shared" si="219"/>
        <v>0</v>
      </c>
      <c r="AJ232">
        <f t="shared" si="219"/>
        <v>0</v>
      </c>
      <c r="AK232">
        <f t="shared" si="219"/>
        <v>0</v>
      </c>
      <c r="AL232">
        <f t="shared" si="219"/>
        <v>0</v>
      </c>
      <c r="AM232">
        <f t="shared" si="219"/>
        <v>0</v>
      </c>
      <c r="AN232">
        <f t="shared" si="219"/>
        <v>0</v>
      </c>
      <c r="AO232">
        <f t="shared" si="219"/>
        <v>0</v>
      </c>
      <c r="AP232">
        <f t="shared" si="219"/>
        <v>0</v>
      </c>
      <c r="AQ232">
        <f t="shared" si="219"/>
        <v>0</v>
      </c>
      <c r="AR232">
        <f t="shared" si="219"/>
        <v>0</v>
      </c>
      <c r="AS232">
        <f t="shared" si="219"/>
        <v>0</v>
      </c>
      <c r="AT232">
        <f t="shared" si="219"/>
        <v>0</v>
      </c>
      <c r="AU232">
        <f t="shared" si="219"/>
        <v>0</v>
      </c>
      <c r="AV232">
        <f t="shared" si="219"/>
        <v>0</v>
      </c>
      <c r="AW232">
        <f t="shared" si="219"/>
        <v>0</v>
      </c>
      <c r="AX232">
        <f t="shared" si="219"/>
        <v>0</v>
      </c>
    </row>
    <row r="233" spans="1:50" ht="23.1" customHeight="1" x14ac:dyDescent="0.3">
      <c r="A233" s="57" t="s">
        <v>500</v>
      </c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1:50" ht="23.1" customHeight="1" x14ac:dyDescent="0.3">
      <c r="A234" s="6" t="s">
        <v>15</v>
      </c>
      <c r="B234" s="6" t="s">
        <v>20</v>
      </c>
      <c r="C234" s="8" t="s">
        <v>17</v>
      </c>
      <c r="D234" s="9">
        <v>29.2</v>
      </c>
      <c r="E234" s="9"/>
      <c r="F234" s="9">
        <f>ROUNDDOWN(D234*E234, 0)</f>
        <v>0</v>
      </c>
      <c r="G234" s="9">
        <v>0</v>
      </c>
      <c r="H234" s="9">
        <f>ROUNDDOWN(D234*G234, 0)</f>
        <v>0</v>
      </c>
      <c r="I234" s="9">
        <v>0</v>
      </c>
      <c r="J234" s="9">
        <f>ROUNDDOWN(D234*I234, 0)</f>
        <v>0</v>
      </c>
      <c r="K234" s="9">
        <f t="shared" ref="K234:L236" si="220">E234+G234+I234</f>
        <v>0</v>
      </c>
      <c r="L234" s="9">
        <f t="shared" si="220"/>
        <v>0</v>
      </c>
      <c r="M234" s="15"/>
      <c r="O234" t="str">
        <f>"01"</f>
        <v>01</v>
      </c>
      <c r="P234" t="s">
        <v>460</v>
      </c>
      <c r="Q234">
        <v>1</v>
      </c>
      <c r="R234">
        <f>IF(P234="기계경비", J234, 0)</f>
        <v>0</v>
      </c>
      <c r="S234">
        <f>IF(P234="운반비", J234, 0)</f>
        <v>0</v>
      </c>
      <c r="T234">
        <f>IF(P234="작업부산물", F234, 0)</f>
        <v>0</v>
      </c>
      <c r="U234">
        <f>IF(P234="관급", F234, 0)</f>
        <v>0</v>
      </c>
      <c r="V234">
        <f>IF(P234="외주비", J234, 0)</f>
        <v>0</v>
      </c>
      <c r="W234">
        <f>IF(P234="장비비", J234, 0)</f>
        <v>0</v>
      </c>
      <c r="X234">
        <f>IF(P234="폐기물처리비", J234, 0)</f>
        <v>0</v>
      </c>
      <c r="Y234">
        <f>IF(P234="가설비", J234, 0)</f>
        <v>0</v>
      </c>
      <c r="Z234">
        <f>IF(P234="잡비제외분", F234, 0)</f>
        <v>0</v>
      </c>
      <c r="AA234">
        <f>IF(P234="사급자재대", L234, 0)</f>
        <v>0</v>
      </c>
      <c r="AB234">
        <f>IF(P234="관급자재대", L234, 0)</f>
        <v>0</v>
      </c>
      <c r="AC234">
        <f>IF(P234="관급자 관급 자재대", L234, 0)</f>
        <v>0</v>
      </c>
      <c r="AD234">
        <f>IF(P234="사용자항목2", L234, 0)</f>
        <v>0</v>
      </c>
      <c r="AE234">
        <f>IF(P234="안전관리비", L234, 0)</f>
        <v>0</v>
      </c>
      <c r="AF234">
        <f>IF(P234="품질관리비", L234, 0)</f>
        <v>0</v>
      </c>
      <c r="AG234">
        <f>IF(P234="사용자항목5", L234, 0)</f>
        <v>0</v>
      </c>
      <c r="AH234">
        <f>IF(P234="사용자항목6", L234, 0)</f>
        <v>0</v>
      </c>
      <c r="AI234">
        <f>IF(P234="사용자항목7", L234, 0)</f>
        <v>0</v>
      </c>
      <c r="AJ234">
        <f>IF(P234="사용자항목8", L234, 0)</f>
        <v>0</v>
      </c>
      <c r="AK234">
        <f>IF(P234="사용자항목9", L234, 0)</f>
        <v>0</v>
      </c>
      <c r="AL234">
        <f>IF(P234="사용자항목10", L234, 0)</f>
        <v>0</v>
      </c>
      <c r="AM234">
        <f>IF(P234="사용자항목11", L234, 0)</f>
        <v>0</v>
      </c>
      <c r="AN234">
        <f>IF(P234="사용자항목12", L234, 0)</f>
        <v>0</v>
      </c>
      <c r="AO234">
        <f>IF(P234="사용자항목13", L234, 0)</f>
        <v>0</v>
      </c>
      <c r="AP234">
        <f>IF(P234="사용자항목14", L234, 0)</f>
        <v>0</v>
      </c>
      <c r="AQ234">
        <f>IF(P234="사용자항목15", L234, 0)</f>
        <v>0</v>
      </c>
      <c r="AR234">
        <f>IF(P234="사용자항목16", L234, 0)</f>
        <v>0</v>
      </c>
      <c r="AS234">
        <f>IF(P234="사용자항목17", L234, 0)</f>
        <v>0</v>
      </c>
      <c r="AT234">
        <f>IF(P234="사용자항목18", L234, 0)</f>
        <v>0</v>
      </c>
      <c r="AU234">
        <f>IF(P234="사용자항목19", L234, 0)</f>
        <v>0</v>
      </c>
    </row>
    <row r="235" spans="1:50" ht="23.1" customHeight="1" x14ac:dyDescent="0.3">
      <c r="A235" s="6" t="s">
        <v>15</v>
      </c>
      <c r="B235" s="6" t="s">
        <v>16</v>
      </c>
      <c r="C235" s="8" t="s">
        <v>17</v>
      </c>
      <c r="D235" s="9">
        <v>203.6</v>
      </c>
      <c r="E235" s="9"/>
      <c r="F235" s="9">
        <f>ROUNDDOWN(D235*E235, 0)</f>
        <v>0</v>
      </c>
      <c r="G235" s="9">
        <v>0</v>
      </c>
      <c r="H235" s="9">
        <f>ROUNDDOWN(D235*G235, 0)</f>
        <v>0</v>
      </c>
      <c r="I235" s="9">
        <v>0</v>
      </c>
      <c r="J235" s="9">
        <f>ROUNDDOWN(D235*I235, 0)</f>
        <v>0</v>
      </c>
      <c r="K235" s="9">
        <f t="shared" si="220"/>
        <v>0</v>
      </c>
      <c r="L235" s="9">
        <f t="shared" si="220"/>
        <v>0</v>
      </c>
      <c r="M235" s="15"/>
      <c r="O235" t="str">
        <f>"01"</f>
        <v>01</v>
      </c>
      <c r="P235" t="s">
        <v>460</v>
      </c>
      <c r="Q235">
        <v>1</v>
      </c>
      <c r="R235">
        <f>IF(P235="기계경비", J235, 0)</f>
        <v>0</v>
      </c>
      <c r="S235">
        <f>IF(P235="운반비", J235, 0)</f>
        <v>0</v>
      </c>
      <c r="T235">
        <f>IF(P235="작업부산물", F235, 0)</f>
        <v>0</v>
      </c>
      <c r="U235">
        <f>IF(P235="관급", F235, 0)</f>
        <v>0</v>
      </c>
      <c r="V235">
        <f>IF(P235="외주비", J235, 0)</f>
        <v>0</v>
      </c>
      <c r="W235">
        <f>IF(P235="장비비", J235, 0)</f>
        <v>0</v>
      </c>
      <c r="X235">
        <f>IF(P235="폐기물처리비", J235, 0)</f>
        <v>0</v>
      </c>
      <c r="Y235">
        <f>IF(P235="가설비", J235, 0)</f>
        <v>0</v>
      </c>
      <c r="Z235">
        <f>IF(P235="잡비제외분", F235, 0)</f>
        <v>0</v>
      </c>
      <c r="AA235">
        <f>IF(P235="사급자재대", L235, 0)</f>
        <v>0</v>
      </c>
      <c r="AB235">
        <f>IF(P235="관급자재대", L235, 0)</f>
        <v>0</v>
      </c>
      <c r="AC235">
        <f>IF(P235="관급자 관급 자재대", L235, 0)</f>
        <v>0</v>
      </c>
      <c r="AD235">
        <f>IF(P235="사용자항목2", L235, 0)</f>
        <v>0</v>
      </c>
      <c r="AE235">
        <f>IF(P235="안전관리비", L235, 0)</f>
        <v>0</v>
      </c>
      <c r="AF235">
        <f>IF(P235="품질관리비", L235, 0)</f>
        <v>0</v>
      </c>
      <c r="AG235">
        <f>IF(P235="사용자항목5", L235, 0)</f>
        <v>0</v>
      </c>
      <c r="AH235">
        <f>IF(P235="사용자항목6", L235, 0)</f>
        <v>0</v>
      </c>
      <c r="AI235">
        <f>IF(P235="사용자항목7", L235, 0)</f>
        <v>0</v>
      </c>
      <c r="AJ235">
        <f>IF(P235="사용자항목8", L235, 0)</f>
        <v>0</v>
      </c>
      <c r="AK235">
        <f>IF(P235="사용자항목9", L235, 0)</f>
        <v>0</v>
      </c>
      <c r="AL235">
        <f>IF(P235="사용자항목10", L235, 0)</f>
        <v>0</v>
      </c>
      <c r="AM235">
        <f>IF(P235="사용자항목11", L235, 0)</f>
        <v>0</v>
      </c>
      <c r="AN235">
        <f>IF(P235="사용자항목12", L235, 0)</f>
        <v>0</v>
      </c>
      <c r="AO235">
        <f>IF(P235="사용자항목13", L235, 0)</f>
        <v>0</v>
      </c>
      <c r="AP235">
        <f>IF(P235="사용자항목14", L235, 0)</f>
        <v>0</v>
      </c>
      <c r="AQ235">
        <f>IF(P235="사용자항목15", L235, 0)</f>
        <v>0</v>
      </c>
      <c r="AR235">
        <f>IF(P235="사용자항목16", L235, 0)</f>
        <v>0</v>
      </c>
      <c r="AS235">
        <f>IF(P235="사용자항목17", L235, 0)</f>
        <v>0</v>
      </c>
      <c r="AT235">
        <f>IF(P235="사용자항목18", L235, 0)</f>
        <v>0</v>
      </c>
      <c r="AU235">
        <f>IF(P235="사용자항목19", L235, 0)</f>
        <v>0</v>
      </c>
    </row>
    <row r="236" spans="1:50" ht="23.1" customHeight="1" x14ac:dyDescent="0.3">
      <c r="A236" s="6" t="s">
        <v>15</v>
      </c>
      <c r="B236" s="6" t="s">
        <v>19</v>
      </c>
      <c r="C236" s="8" t="s">
        <v>17</v>
      </c>
      <c r="D236" s="9">
        <v>3.6</v>
      </c>
      <c r="E236" s="9"/>
      <c r="F236" s="9">
        <f>ROUNDDOWN(D236*E236, 0)</f>
        <v>0</v>
      </c>
      <c r="G236" s="9">
        <v>0</v>
      </c>
      <c r="H236" s="9">
        <f>ROUNDDOWN(D236*G236, 0)</f>
        <v>0</v>
      </c>
      <c r="I236" s="9">
        <v>0</v>
      </c>
      <c r="J236" s="9">
        <f>ROUNDDOWN(D236*I236, 0)</f>
        <v>0</v>
      </c>
      <c r="K236" s="9">
        <f t="shared" si="220"/>
        <v>0</v>
      </c>
      <c r="L236" s="9">
        <f t="shared" si="220"/>
        <v>0</v>
      </c>
      <c r="M236" s="15"/>
      <c r="O236" t="str">
        <f>"01"</f>
        <v>01</v>
      </c>
      <c r="P236" t="s">
        <v>460</v>
      </c>
      <c r="Q236">
        <v>1</v>
      </c>
      <c r="R236">
        <f>IF(P236="기계경비", J236, 0)</f>
        <v>0</v>
      </c>
      <c r="S236">
        <f>IF(P236="운반비", J236, 0)</f>
        <v>0</v>
      </c>
      <c r="T236">
        <f>IF(P236="작업부산물", F236, 0)</f>
        <v>0</v>
      </c>
      <c r="U236">
        <f>IF(P236="관급", F236, 0)</f>
        <v>0</v>
      </c>
      <c r="V236">
        <f>IF(P236="외주비", J236, 0)</f>
        <v>0</v>
      </c>
      <c r="W236">
        <f>IF(P236="장비비", J236, 0)</f>
        <v>0</v>
      </c>
      <c r="X236">
        <f>IF(P236="폐기물처리비", J236, 0)</f>
        <v>0</v>
      </c>
      <c r="Y236">
        <f>IF(P236="가설비", J236, 0)</f>
        <v>0</v>
      </c>
      <c r="Z236">
        <f>IF(P236="잡비제외분", F236, 0)</f>
        <v>0</v>
      </c>
      <c r="AA236">
        <f>IF(P236="사급자재대", L236, 0)</f>
        <v>0</v>
      </c>
      <c r="AB236">
        <f>IF(P236="관급자재대", L236, 0)</f>
        <v>0</v>
      </c>
      <c r="AC236">
        <f>IF(P236="관급자 관급 자재대", L236, 0)</f>
        <v>0</v>
      </c>
      <c r="AD236">
        <f>IF(P236="사용자항목2", L236, 0)</f>
        <v>0</v>
      </c>
      <c r="AE236">
        <f>IF(P236="안전관리비", L236, 0)</f>
        <v>0</v>
      </c>
      <c r="AF236">
        <f>IF(P236="품질관리비", L236, 0)</f>
        <v>0</v>
      </c>
      <c r="AG236">
        <f>IF(P236="사용자항목5", L236, 0)</f>
        <v>0</v>
      </c>
      <c r="AH236">
        <f>IF(P236="사용자항목6", L236, 0)</f>
        <v>0</v>
      </c>
      <c r="AI236">
        <f>IF(P236="사용자항목7", L236, 0)</f>
        <v>0</v>
      </c>
      <c r="AJ236">
        <f>IF(P236="사용자항목8", L236, 0)</f>
        <v>0</v>
      </c>
      <c r="AK236">
        <f>IF(P236="사용자항목9", L236, 0)</f>
        <v>0</v>
      </c>
      <c r="AL236">
        <f>IF(P236="사용자항목10", L236, 0)</f>
        <v>0</v>
      </c>
      <c r="AM236">
        <f>IF(P236="사용자항목11", L236, 0)</f>
        <v>0</v>
      </c>
      <c r="AN236">
        <f>IF(P236="사용자항목12", L236, 0)</f>
        <v>0</v>
      </c>
      <c r="AO236">
        <f>IF(P236="사용자항목13", L236, 0)</f>
        <v>0</v>
      </c>
      <c r="AP236">
        <f>IF(P236="사용자항목14", L236, 0)</f>
        <v>0</v>
      </c>
      <c r="AQ236">
        <f>IF(P236="사용자항목15", L236, 0)</f>
        <v>0</v>
      </c>
      <c r="AR236">
        <f>IF(P236="사용자항목16", L236, 0)</f>
        <v>0</v>
      </c>
      <c r="AS236">
        <f>IF(P236="사용자항목17", L236, 0)</f>
        <v>0</v>
      </c>
      <c r="AT236">
        <f>IF(P236="사용자항목18", L236, 0)</f>
        <v>0</v>
      </c>
      <c r="AU236">
        <f>IF(P236="사용자항목19", L236, 0)</f>
        <v>0</v>
      </c>
    </row>
    <row r="237" spans="1:50" ht="23.1" customHeight="1" x14ac:dyDescent="0.3">
      <c r="A237" s="7"/>
      <c r="B237" s="7"/>
      <c r="C237" s="14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50" ht="23.1" customHeight="1" x14ac:dyDescent="0.3">
      <c r="A238" s="7"/>
      <c r="B238" s="7"/>
      <c r="C238" s="14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50" ht="23.1" customHeight="1" x14ac:dyDescent="0.3">
      <c r="A239" s="7"/>
      <c r="B239" s="7"/>
      <c r="C239" s="14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50" ht="23.1" customHeight="1" x14ac:dyDescent="0.3">
      <c r="A240" s="7"/>
      <c r="B240" s="7"/>
      <c r="C240" s="14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50" ht="23.1" customHeight="1" x14ac:dyDescent="0.3">
      <c r="A241" s="7"/>
      <c r="B241" s="7"/>
      <c r="C241" s="14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50" ht="23.1" customHeight="1" x14ac:dyDescent="0.3">
      <c r="A242" s="7"/>
      <c r="B242" s="7"/>
      <c r="C242" s="14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50" ht="23.1" customHeight="1" x14ac:dyDescent="0.3">
      <c r="A243" s="7"/>
      <c r="B243" s="7"/>
      <c r="C243" s="14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50" ht="23.1" customHeight="1" x14ac:dyDescent="0.3">
      <c r="A244" s="7"/>
      <c r="B244" s="7"/>
      <c r="C244" s="14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50" ht="23.1" customHeight="1" x14ac:dyDescent="0.3">
      <c r="A245" s="7"/>
      <c r="B245" s="7"/>
      <c r="C245" s="14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50" ht="23.1" customHeight="1" x14ac:dyDescent="0.3">
      <c r="A246" s="7"/>
      <c r="B246" s="7"/>
      <c r="C246" s="14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50" ht="23.1" customHeight="1" x14ac:dyDescent="0.3">
      <c r="A247" s="7"/>
      <c r="B247" s="7"/>
      <c r="C247" s="14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50" ht="23.1" customHeight="1" x14ac:dyDescent="0.3">
      <c r="A248" s="7"/>
      <c r="B248" s="7"/>
      <c r="C248" s="14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50" ht="23.1" customHeight="1" x14ac:dyDescent="0.3">
      <c r="A249" s="7"/>
      <c r="B249" s="7"/>
      <c r="C249" s="14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50" ht="23.1" customHeight="1" x14ac:dyDescent="0.3">
      <c r="A250" s="7"/>
      <c r="B250" s="7"/>
      <c r="C250" s="14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50" ht="23.1" customHeight="1" x14ac:dyDescent="0.3">
      <c r="A251" s="10" t="s">
        <v>131</v>
      </c>
      <c r="B251" s="11"/>
      <c r="C251" s="12"/>
      <c r="D251" s="13"/>
      <c r="E251" s="13"/>
      <c r="F251" s="13">
        <f>ROUNDDOWN(SUMIF(Q234:Q250, "1", F234:F250), 0)</f>
        <v>0</v>
      </c>
      <c r="G251" s="13"/>
      <c r="H251" s="13">
        <f>ROUNDDOWN(SUMIF(Q234:Q250, "1", H234:H250), 0)</f>
        <v>0</v>
      </c>
      <c r="I251" s="13"/>
      <c r="J251" s="13">
        <f>ROUNDDOWN(SUMIF(Q234:Q250, "1", J234:J250), 0)</f>
        <v>0</v>
      </c>
      <c r="K251" s="13"/>
      <c r="L251" s="13">
        <f>F251+H251+J251</f>
        <v>0</v>
      </c>
      <c r="M251" s="13"/>
      <c r="R251">
        <f t="shared" ref="R251:AX251" si="221">ROUNDDOWN(SUM(R234:R236), 0)</f>
        <v>0</v>
      </c>
      <c r="S251">
        <f t="shared" si="221"/>
        <v>0</v>
      </c>
      <c r="T251">
        <f t="shared" si="221"/>
        <v>0</v>
      </c>
      <c r="U251">
        <f t="shared" si="221"/>
        <v>0</v>
      </c>
      <c r="V251">
        <f t="shared" si="221"/>
        <v>0</v>
      </c>
      <c r="W251">
        <f t="shared" si="221"/>
        <v>0</v>
      </c>
      <c r="X251">
        <f t="shared" si="221"/>
        <v>0</v>
      </c>
      <c r="Y251">
        <f t="shared" si="221"/>
        <v>0</v>
      </c>
      <c r="Z251">
        <f t="shared" si="221"/>
        <v>0</v>
      </c>
      <c r="AA251">
        <f t="shared" si="221"/>
        <v>0</v>
      </c>
      <c r="AB251">
        <f t="shared" si="221"/>
        <v>0</v>
      </c>
      <c r="AC251">
        <f t="shared" si="221"/>
        <v>0</v>
      </c>
      <c r="AD251">
        <f t="shared" si="221"/>
        <v>0</v>
      </c>
      <c r="AE251">
        <f t="shared" si="221"/>
        <v>0</v>
      </c>
      <c r="AF251">
        <f t="shared" si="221"/>
        <v>0</v>
      </c>
      <c r="AG251">
        <f t="shared" si="221"/>
        <v>0</v>
      </c>
      <c r="AH251">
        <f t="shared" si="221"/>
        <v>0</v>
      </c>
      <c r="AI251">
        <f t="shared" si="221"/>
        <v>0</v>
      </c>
      <c r="AJ251">
        <f t="shared" si="221"/>
        <v>0</v>
      </c>
      <c r="AK251">
        <f t="shared" si="221"/>
        <v>0</v>
      </c>
      <c r="AL251">
        <f t="shared" si="221"/>
        <v>0</v>
      </c>
      <c r="AM251">
        <f t="shared" si="221"/>
        <v>0</v>
      </c>
      <c r="AN251">
        <f t="shared" si="221"/>
        <v>0</v>
      </c>
      <c r="AO251">
        <f t="shared" si="221"/>
        <v>0</v>
      </c>
      <c r="AP251">
        <f t="shared" si="221"/>
        <v>0</v>
      </c>
      <c r="AQ251">
        <f t="shared" si="221"/>
        <v>0</v>
      </c>
      <c r="AR251">
        <f t="shared" si="221"/>
        <v>0</v>
      </c>
      <c r="AS251">
        <f t="shared" si="221"/>
        <v>0</v>
      </c>
      <c r="AT251">
        <f t="shared" si="221"/>
        <v>0</v>
      </c>
      <c r="AU251">
        <f t="shared" si="221"/>
        <v>0</v>
      </c>
      <c r="AV251">
        <f t="shared" si="221"/>
        <v>0</v>
      </c>
      <c r="AW251">
        <f t="shared" si="221"/>
        <v>0</v>
      </c>
      <c r="AX251">
        <f t="shared" si="221"/>
        <v>0</v>
      </c>
    </row>
    <row r="252" spans="1:50" ht="23.1" customHeight="1" x14ac:dyDescent="0.3">
      <c r="A252" s="57" t="s">
        <v>501</v>
      </c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1:50" ht="23.1" customHeight="1" x14ac:dyDescent="0.3">
      <c r="A253" s="6" t="s">
        <v>177</v>
      </c>
      <c r="B253" s="6" t="s">
        <v>178</v>
      </c>
      <c r="C253" s="8" t="s">
        <v>179</v>
      </c>
      <c r="D253" s="9">
        <v>8</v>
      </c>
      <c r="E253" s="9"/>
      <c r="F253" s="9">
        <f>ROUNDDOWN(D253*E253, 0)</f>
        <v>0</v>
      </c>
      <c r="G253" s="9"/>
      <c r="H253" s="9">
        <f>ROUNDDOWN(D253*G253, 0)</f>
        <v>0</v>
      </c>
      <c r="I253" s="9"/>
      <c r="J253" s="9">
        <f>ROUNDDOWN(D253*I253, 0)</f>
        <v>0</v>
      </c>
      <c r="K253" s="9">
        <f>E253+G253+I253</f>
        <v>0</v>
      </c>
      <c r="L253" s="9">
        <f>F253+H253+J253</f>
        <v>0</v>
      </c>
      <c r="M253" s="15"/>
      <c r="O253" t="str">
        <f>""</f>
        <v/>
      </c>
      <c r="P253" s="1" t="s">
        <v>129</v>
      </c>
      <c r="Q253">
        <v>1</v>
      </c>
      <c r="R253">
        <f>IF(P253="기계경비", J253, 0)</f>
        <v>0</v>
      </c>
      <c r="S253">
        <f>IF(P253="운반비", J253, 0)</f>
        <v>0</v>
      </c>
      <c r="T253">
        <f>IF(P253="작업부산물", F253, 0)</f>
        <v>0</v>
      </c>
      <c r="U253">
        <f>IF(P253="관급", F253, 0)</f>
        <v>0</v>
      </c>
      <c r="V253">
        <f>IF(P253="외주비", J253, 0)</f>
        <v>0</v>
      </c>
      <c r="W253">
        <f>IF(P253="장비비", J253, 0)</f>
        <v>0</v>
      </c>
      <c r="X253">
        <f>IF(P253="폐기물처리비", J253, 0)</f>
        <v>0</v>
      </c>
      <c r="Y253">
        <f>IF(P253="가설비", J253, 0)</f>
        <v>0</v>
      </c>
      <c r="Z253">
        <f>IF(P253="잡비제외분", F253, 0)</f>
        <v>0</v>
      </c>
      <c r="AA253">
        <f>IF(P253="사급자재대", L253, 0)</f>
        <v>0</v>
      </c>
      <c r="AB253">
        <f>IF(P253="관급자재대", L253, 0)</f>
        <v>0</v>
      </c>
      <c r="AC253">
        <f>IF(P253="관급자 관급 자재대", L253, 0)</f>
        <v>0</v>
      </c>
      <c r="AD253">
        <f>IF(P253="사용자항목2", L253, 0)</f>
        <v>0</v>
      </c>
      <c r="AE253">
        <f>IF(P253="안전관리비", L253, 0)</f>
        <v>0</v>
      </c>
      <c r="AF253">
        <f>IF(P253="품질관리비", L253, 0)</f>
        <v>0</v>
      </c>
      <c r="AG253">
        <f>IF(P253="사용자항목5", L253, 0)</f>
        <v>0</v>
      </c>
      <c r="AH253">
        <f>IF(P253="사용자항목6", L253, 0)</f>
        <v>0</v>
      </c>
      <c r="AI253">
        <f>IF(P253="사용자항목7", L253, 0)</f>
        <v>0</v>
      </c>
      <c r="AJ253">
        <f>IF(P253="사용자항목8", L253, 0)</f>
        <v>0</v>
      </c>
      <c r="AK253">
        <f>IF(P253="사용자항목9", L253, 0)</f>
        <v>0</v>
      </c>
      <c r="AL253">
        <f>IF(P253="사용자항목10", L253, 0)</f>
        <v>0</v>
      </c>
      <c r="AM253">
        <f>IF(P253="사용자항목11", L253, 0)</f>
        <v>0</v>
      </c>
      <c r="AN253">
        <f>IF(P253="사용자항목12", L253, 0)</f>
        <v>0</v>
      </c>
      <c r="AO253">
        <f>IF(P253="사용자항목13", L253, 0)</f>
        <v>0</v>
      </c>
      <c r="AP253">
        <f>IF(P253="사용자항목14", L253, 0)</f>
        <v>0</v>
      </c>
      <c r="AQ253">
        <f>IF(P253="사용자항목15", L253, 0)</f>
        <v>0</v>
      </c>
      <c r="AR253">
        <f>IF(P253="사용자항목16", L253, 0)</f>
        <v>0</v>
      </c>
      <c r="AS253">
        <f>IF(P253="사용자항목17", L253, 0)</f>
        <v>0</v>
      </c>
      <c r="AT253">
        <f>IF(P253="사용자항목18", L253, 0)</f>
        <v>0</v>
      </c>
      <c r="AU253">
        <f>IF(P253="사용자항목19", L253, 0)</f>
        <v>0</v>
      </c>
    </row>
    <row r="254" spans="1:50" ht="23.1" customHeight="1" x14ac:dyDescent="0.3">
      <c r="A254" s="7"/>
      <c r="B254" s="7"/>
      <c r="C254" s="14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50" ht="23.1" customHeight="1" x14ac:dyDescent="0.3">
      <c r="A255" s="7"/>
      <c r="B255" s="7"/>
      <c r="C255" s="14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50" ht="23.1" customHeight="1" x14ac:dyDescent="0.3">
      <c r="A256" s="7"/>
      <c r="B256" s="7"/>
      <c r="C256" s="14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50" ht="23.1" customHeight="1" x14ac:dyDescent="0.3">
      <c r="A257" s="7"/>
      <c r="B257" s="7"/>
      <c r="C257" s="14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50" ht="23.1" customHeight="1" x14ac:dyDescent="0.3">
      <c r="A258" s="7"/>
      <c r="B258" s="7"/>
      <c r="C258" s="14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50" ht="23.1" customHeight="1" x14ac:dyDescent="0.3">
      <c r="A259" s="7"/>
      <c r="B259" s="7"/>
      <c r="C259" s="14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50" ht="23.1" customHeight="1" x14ac:dyDescent="0.3">
      <c r="A260" s="7"/>
      <c r="B260" s="7"/>
      <c r="C260" s="14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50" ht="23.1" customHeight="1" x14ac:dyDescent="0.3">
      <c r="A261" s="7"/>
      <c r="B261" s="7"/>
      <c r="C261" s="14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50" ht="23.1" customHeight="1" x14ac:dyDescent="0.3">
      <c r="A262" s="7"/>
      <c r="B262" s="7"/>
      <c r="C262" s="14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50" ht="23.1" customHeight="1" x14ac:dyDescent="0.3">
      <c r="A263" s="7"/>
      <c r="B263" s="7"/>
      <c r="C263" s="14"/>
      <c r="D263" s="9"/>
      <c r="E263" s="9"/>
      <c r="F263" s="9"/>
      <c r="G263" s="9"/>
      <c r="H263" s="9"/>
      <c r="I263" s="9"/>
      <c r="J263" s="9"/>
      <c r="K263" s="9"/>
      <c r="L263" s="9"/>
      <c r="M263" s="9"/>
    </row>
    <row r="264" spans="1:50" ht="23.1" customHeight="1" x14ac:dyDescent="0.3">
      <c r="A264" s="7"/>
      <c r="B264" s="7"/>
      <c r="C264" s="14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50" ht="23.1" customHeight="1" x14ac:dyDescent="0.3">
      <c r="A265" s="7"/>
      <c r="B265" s="7"/>
      <c r="C265" s="14"/>
      <c r="D265" s="9"/>
      <c r="E265" s="9"/>
      <c r="F265" s="9"/>
      <c r="G265" s="9"/>
      <c r="H265" s="9"/>
      <c r="I265" s="9"/>
      <c r="J265" s="9"/>
      <c r="K265" s="9"/>
      <c r="L265" s="9"/>
      <c r="M265" s="9"/>
    </row>
    <row r="266" spans="1:50" ht="23.1" customHeight="1" x14ac:dyDescent="0.3">
      <c r="A266" s="7"/>
      <c r="B266" s="7"/>
      <c r="C266" s="14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50" ht="23.1" customHeight="1" x14ac:dyDescent="0.3">
      <c r="A267" s="7"/>
      <c r="B267" s="7"/>
      <c r="C267" s="14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50" ht="23.1" customHeight="1" x14ac:dyDescent="0.3">
      <c r="A268" s="7"/>
      <c r="B268" s="7"/>
      <c r="C268" s="14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50" ht="23.1" customHeight="1" x14ac:dyDescent="0.3">
      <c r="A269" s="7"/>
      <c r="B269" s="7"/>
      <c r="C269" s="14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50" ht="23.1" customHeight="1" x14ac:dyDescent="0.3">
      <c r="A270" s="10" t="s">
        <v>131</v>
      </c>
      <c r="B270" s="11"/>
      <c r="C270" s="12"/>
      <c r="D270" s="13"/>
      <c r="E270" s="13"/>
      <c r="F270" s="13">
        <f>ROUNDDOWN(SUMIF(Q253:Q269, "1", F253:F269), 0)</f>
        <v>0</v>
      </c>
      <c r="G270" s="13"/>
      <c r="H270" s="13">
        <f>ROUNDDOWN(SUMIF(Q253:Q269, "1", H253:H269), 0)</f>
        <v>0</v>
      </c>
      <c r="I270" s="13"/>
      <c r="J270" s="13">
        <f>ROUNDDOWN(SUMIF(Q253:Q269, "1", J253:J269), 0)</f>
        <v>0</v>
      </c>
      <c r="K270" s="13"/>
      <c r="L270" s="13">
        <f>F270+H270+J270</f>
        <v>0</v>
      </c>
      <c r="M270" s="13"/>
      <c r="R270">
        <f t="shared" ref="R270:AX270" si="222">ROUNDDOWN(SUM(R253:R253), 0)</f>
        <v>0</v>
      </c>
      <c r="S270">
        <f t="shared" si="222"/>
        <v>0</v>
      </c>
      <c r="T270">
        <f t="shared" si="222"/>
        <v>0</v>
      </c>
      <c r="U270">
        <f t="shared" si="222"/>
        <v>0</v>
      </c>
      <c r="V270">
        <f t="shared" si="222"/>
        <v>0</v>
      </c>
      <c r="W270">
        <f t="shared" si="222"/>
        <v>0</v>
      </c>
      <c r="X270">
        <f t="shared" si="222"/>
        <v>0</v>
      </c>
      <c r="Y270">
        <f t="shared" si="222"/>
        <v>0</v>
      </c>
      <c r="Z270">
        <f t="shared" si="222"/>
        <v>0</v>
      </c>
      <c r="AA270">
        <f t="shared" si="222"/>
        <v>0</v>
      </c>
      <c r="AB270">
        <f t="shared" si="222"/>
        <v>0</v>
      </c>
      <c r="AC270">
        <f t="shared" si="222"/>
        <v>0</v>
      </c>
      <c r="AD270">
        <f t="shared" si="222"/>
        <v>0</v>
      </c>
      <c r="AE270">
        <f t="shared" si="222"/>
        <v>0</v>
      </c>
      <c r="AF270">
        <f t="shared" si="222"/>
        <v>0</v>
      </c>
      <c r="AG270">
        <f t="shared" si="222"/>
        <v>0</v>
      </c>
      <c r="AH270">
        <f t="shared" si="222"/>
        <v>0</v>
      </c>
      <c r="AI270">
        <f t="shared" si="222"/>
        <v>0</v>
      </c>
      <c r="AJ270">
        <f t="shared" si="222"/>
        <v>0</v>
      </c>
      <c r="AK270">
        <f t="shared" si="222"/>
        <v>0</v>
      </c>
      <c r="AL270">
        <f t="shared" si="222"/>
        <v>0</v>
      </c>
      <c r="AM270">
        <f t="shared" si="222"/>
        <v>0</v>
      </c>
      <c r="AN270">
        <f t="shared" si="222"/>
        <v>0</v>
      </c>
      <c r="AO270">
        <f t="shared" si="222"/>
        <v>0</v>
      </c>
      <c r="AP270">
        <f t="shared" si="222"/>
        <v>0</v>
      </c>
      <c r="AQ270">
        <f t="shared" si="222"/>
        <v>0</v>
      </c>
      <c r="AR270">
        <f t="shared" si="222"/>
        <v>0</v>
      </c>
      <c r="AS270">
        <f t="shared" si="222"/>
        <v>0</v>
      </c>
      <c r="AT270">
        <f t="shared" si="222"/>
        <v>0</v>
      </c>
      <c r="AU270">
        <f t="shared" si="222"/>
        <v>0</v>
      </c>
      <c r="AV270">
        <f t="shared" si="222"/>
        <v>0</v>
      </c>
      <c r="AW270">
        <f t="shared" si="222"/>
        <v>0</v>
      </c>
      <c r="AX270">
        <f t="shared" si="222"/>
        <v>0</v>
      </c>
    </row>
    <row r="271" spans="1:50" ht="23.1" customHeight="1" x14ac:dyDescent="0.3">
      <c r="A271" s="57" t="s">
        <v>502</v>
      </c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1:50" ht="23.1" customHeight="1" x14ac:dyDescent="0.3">
      <c r="A272" s="6" t="s">
        <v>181</v>
      </c>
      <c r="B272" s="6" t="s">
        <v>186</v>
      </c>
      <c r="C272" s="8" t="s">
        <v>27</v>
      </c>
      <c r="D272" s="9">
        <v>211.7</v>
      </c>
      <c r="E272" s="9"/>
      <c r="F272" s="9">
        <f t="shared" ref="F272:F282" si="223">ROUNDDOWN(D272*E272, 0)</f>
        <v>0</v>
      </c>
      <c r="G272" s="9"/>
      <c r="H272" s="9">
        <f t="shared" ref="H272:H282" si="224">ROUNDDOWN(D272*G272, 0)</f>
        <v>0</v>
      </c>
      <c r="I272" s="9"/>
      <c r="J272" s="9">
        <f t="shared" ref="J272:J282" si="225">ROUNDDOWN(D272*I272, 0)</f>
        <v>0</v>
      </c>
      <c r="K272" s="9">
        <f t="shared" ref="K272:K282" si="226">E272+G272+I272</f>
        <v>0</v>
      </c>
      <c r="L272" s="9">
        <f t="shared" ref="L272:L282" si="227">F272+H272+J272</f>
        <v>0</v>
      </c>
      <c r="M272" s="15"/>
      <c r="O272" t="str">
        <f>""</f>
        <v/>
      </c>
      <c r="P272" s="1" t="s">
        <v>129</v>
      </c>
      <c r="Q272">
        <v>1</v>
      </c>
      <c r="R272">
        <f t="shared" ref="R272:R282" si="228">IF(P272="기계경비", J272, 0)</f>
        <v>0</v>
      </c>
      <c r="S272">
        <f t="shared" ref="S272:S282" si="229">IF(P272="운반비", J272, 0)</f>
        <v>0</v>
      </c>
      <c r="T272">
        <f t="shared" ref="T272:T282" si="230">IF(P272="작업부산물", F272, 0)</f>
        <v>0</v>
      </c>
      <c r="U272">
        <f t="shared" ref="U272:U282" si="231">IF(P272="관급", F272, 0)</f>
        <v>0</v>
      </c>
      <c r="V272">
        <f t="shared" ref="V272:V282" si="232">IF(P272="외주비", J272, 0)</f>
        <v>0</v>
      </c>
      <c r="W272">
        <f t="shared" ref="W272:W282" si="233">IF(P272="장비비", J272, 0)</f>
        <v>0</v>
      </c>
      <c r="X272">
        <f t="shared" ref="X272:X282" si="234">IF(P272="폐기물처리비", J272, 0)</f>
        <v>0</v>
      </c>
      <c r="Y272">
        <f t="shared" ref="Y272:Y282" si="235">IF(P272="가설비", J272, 0)</f>
        <v>0</v>
      </c>
      <c r="Z272">
        <f t="shared" ref="Z272:Z282" si="236">IF(P272="잡비제외분", F272, 0)</f>
        <v>0</v>
      </c>
      <c r="AA272">
        <f t="shared" ref="AA272:AA282" si="237">IF(P272="사급자재대", L272, 0)</f>
        <v>0</v>
      </c>
      <c r="AB272">
        <f t="shared" ref="AB272:AB282" si="238">IF(P272="관급자재대", L272, 0)</f>
        <v>0</v>
      </c>
      <c r="AC272">
        <f t="shared" ref="AC272:AC282" si="239">IF(P272="관급자 관급 자재대", L272, 0)</f>
        <v>0</v>
      </c>
      <c r="AD272">
        <f t="shared" ref="AD272:AD282" si="240">IF(P272="사용자항목2", L272, 0)</f>
        <v>0</v>
      </c>
      <c r="AE272">
        <f t="shared" ref="AE272:AE282" si="241">IF(P272="안전관리비", L272, 0)</f>
        <v>0</v>
      </c>
      <c r="AF272">
        <f t="shared" ref="AF272:AF282" si="242">IF(P272="품질관리비", L272, 0)</f>
        <v>0</v>
      </c>
      <c r="AG272">
        <f t="shared" ref="AG272:AG282" si="243">IF(P272="사용자항목5", L272, 0)</f>
        <v>0</v>
      </c>
      <c r="AH272">
        <f t="shared" ref="AH272:AH282" si="244">IF(P272="사용자항목6", L272, 0)</f>
        <v>0</v>
      </c>
      <c r="AI272">
        <f t="shared" ref="AI272:AI282" si="245">IF(P272="사용자항목7", L272, 0)</f>
        <v>0</v>
      </c>
      <c r="AJ272">
        <f t="shared" ref="AJ272:AJ282" si="246">IF(P272="사용자항목8", L272, 0)</f>
        <v>0</v>
      </c>
      <c r="AK272">
        <f t="shared" ref="AK272:AK282" si="247">IF(P272="사용자항목9", L272, 0)</f>
        <v>0</v>
      </c>
      <c r="AL272">
        <f t="shared" ref="AL272:AL282" si="248">IF(P272="사용자항목10", L272, 0)</f>
        <v>0</v>
      </c>
      <c r="AM272">
        <f t="shared" ref="AM272:AM282" si="249">IF(P272="사용자항목11", L272, 0)</f>
        <v>0</v>
      </c>
      <c r="AN272">
        <f t="shared" ref="AN272:AN282" si="250">IF(P272="사용자항목12", L272, 0)</f>
        <v>0</v>
      </c>
      <c r="AO272">
        <f t="shared" ref="AO272:AO282" si="251">IF(P272="사용자항목13", L272, 0)</f>
        <v>0</v>
      </c>
      <c r="AP272">
        <f t="shared" ref="AP272:AP282" si="252">IF(P272="사용자항목14", L272, 0)</f>
        <v>0</v>
      </c>
      <c r="AQ272">
        <f t="shared" ref="AQ272:AQ282" si="253">IF(P272="사용자항목15", L272, 0)</f>
        <v>0</v>
      </c>
      <c r="AR272">
        <f t="shared" ref="AR272:AR282" si="254">IF(P272="사용자항목16", L272, 0)</f>
        <v>0</v>
      </c>
      <c r="AS272">
        <f t="shared" ref="AS272:AS282" si="255">IF(P272="사용자항목17", L272, 0)</f>
        <v>0</v>
      </c>
      <c r="AT272">
        <f t="shared" ref="AT272:AT282" si="256">IF(P272="사용자항목18", L272, 0)</f>
        <v>0</v>
      </c>
      <c r="AU272">
        <f t="shared" ref="AU272:AU282" si="257">IF(P272="사용자항목19", L272, 0)</f>
        <v>0</v>
      </c>
    </row>
    <row r="273" spans="1:47" ht="23.1" customHeight="1" x14ac:dyDescent="0.3">
      <c r="A273" s="6" t="s">
        <v>181</v>
      </c>
      <c r="B273" s="6" t="s">
        <v>188</v>
      </c>
      <c r="C273" s="8" t="s">
        <v>27</v>
      </c>
      <c r="D273" s="9">
        <v>141</v>
      </c>
      <c r="E273" s="9"/>
      <c r="F273" s="9">
        <f t="shared" si="223"/>
        <v>0</v>
      </c>
      <c r="G273" s="9"/>
      <c r="H273" s="9">
        <f t="shared" si="224"/>
        <v>0</v>
      </c>
      <c r="I273" s="9"/>
      <c r="J273" s="9">
        <f t="shared" si="225"/>
        <v>0</v>
      </c>
      <c r="K273" s="9">
        <f t="shared" si="226"/>
        <v>0</v>
      </c>
      <c r="L273" s="9">
        <f t="shared" si="227"/>
        <v>0</v>
      </c>
      <c r="M273" s="15"/>
      <c r="O273" t="str">
        <f>""</f>
        <v/>
      </c>
      <c r="P273" s="1" t="s">
        <v>129</v>
      </c>
      <c r="Q273">
        <v>1</v>
      </c>
      <c r="R273">
        <f t="shared" si="228"/>
        <v>0</v>
      </c>
      <c r="S273">
        <f t="shared" si="229"/>
        <v>0</v>
      </c>
      <c r="T273">
        <f t="shared" si="230"/>
        <v>0</v>
      </c>
      <c r="U273">
        <f t="shared" si="231"/>
        <v>0</v>
      </c>
      <c r="V273">
        <f t="shared" si="232"/>
        <v>0</v>
      </c>
      <c r="W273">
        <f t="shared" si="233"/>
        <v>0</v>
      </c>
      <c r="X273">
        <f t="shared" si="234"/>
        <v>0</v>
      </c>
      <c r="Y273">
        <f t="shared" si="235"/>
        <v>0</v>
      </c>
      <c r="Z273">
        <f t="shared" si="236"/>
        <v>0</v>
      </c>
      <c r="AA273">
        <f t="shared" si="237"/>
        <v>0</v>
      </c>
      <c r="AB273">
        <f t="shared" si="238"/>
        <v>0</v>
      </c>
      <c r="AC273">
        <f t="shared" si="239"/>
        <v>0</v>
      </c>
      <c r="AD273">
        <f t="shared" si="240"/>
        <v>0</v>
      </c>
      <c r="AE273">
        <f t="shared" si="241"/>
        <v>0</v>
      </c>
      <c r="AF273">
        <f t="shared" si="242"/>
        <v>0</v>
      </c>
      <c r="AG273">
        <f t="shared" si="243"/>
        <v>0</v>
      </c>
      <c r="AH273">
        <f t="shared" si="244"/>
        <v>0</v>
      </c>
      <c r="AI273">
        <f t="shared" si="245"/>
        <v>0</v>
      </c>
      <c r="AJ273">
        <f t="shared" si="246"/>
        <v>0</v>
      </c>
      <c r="AK273">
        <f t="shared" si="247"/>
        <v>0</v>
      </c>
      <c r="AL273">
        <f t="shared" si="248"/>
        <v>0</v>
      </c>
      <c r="AM273">
        <f t="shared" si="249"/>
        <v>0</v>
      </c>
      <c r="AN273">
        <f t="shared" si="250"/>
        <v>0</v>
      </c>
      <c r="AO273">
        <f t="shared" si="251"/>
        <v>0</v>
      </c>
      <c r="AP273">
        <f t="shared" si="252"/>
        <v>0</v>
      </c>
      <c r="AQ273">
        <f t="shared" si="253"/>
        <v>0</v>
      </c>
      <c r="AR273">
        <f t="shared" si="254"/>
        <v>0</v>
      </c>
      <c r="AS273">
        <f t="shared" si="255"/>
        <v>0</v>
      </c>
      <c r="AT273">
        <f t="shared" si="256"/>
        <v>0</v>
      </c>
      <c r="AU273">
        <f t="shared" si="257"/>
        <v>0</v>
      </c>
    </row>
    <row r="274" spans="1:47" ht="23.1" customHeight="1" x14ac:dyDescent="0.3">
      <c r="A274" s="6" t="s">
        <v>197</v>
      </c>
      <c r="B274" s="7"/>
      <c r="C274" s="8" t="s">
        <v>27</v>
      </c>
      <c r="D274" s="9">
        <v>95.2</v>
      </c>
      <c r="E274" s="9"/>
      <c r="F274" s="9">
        <f t="shared" si="223"/>
        <v>0</v>
      </c>
      <c r="G274" s="9"/>
      <c r="H274" s="9">
        <f t="shared" si="224"/>
        <v>0</v>
      </c>
      <c r="I274" s="9"/>
      <c r="J274" s="9">
        <f t="shared" si="225"/>
        <v>0</v>
      </c>
      <c r="K274" s="9">
        <f t="shared" si="226"/>
        <v>0</v>
      </c>
      <c r="L274" s="9">
        <f t="shared" si="227"/>
        <v>0</v>
      </c>
      <c r="M274" s="15"/>
      <c r="O274" t="str">
        <f>""</f>
        <v/>
      </c>
      <c r="P274" s="1" t="s">
        <v>129</v>
      </c>
      <c r="Q274">
        <v>1</v>
      </c>
      <c r="R274">
        <f t="shared" si="228"/>
        <v>0</v>
      </c>
      <c r="S274">
        <f t="shared" si="229"/>
        <v>0</v>
      </c>
      <c r="T274">
        <f t="shared" si="230"/>
        <v>0</v>
      </c>
      <c r="U274">
        <f t="shared" si="231"/>
        <v>0</v>
      </c>
      <c r="V274">
        <f t="shared" si="232"/>
        <v>0</v>
      </c>
      <c r="W274">
        <f t="shared" si="233"/>
        <v>0</v>
      </c>
      <c r="X274">
        <f t="shared" si="234"/>
        <v>0</v>
      </c>
      <c r="Y274">
        <f t="shared" si="235"/>
        <v>0</v>
      </c>
      <c r="Z274">
        <f t="shared" si="236"/>
        <v>0</v>
      </c>
      <c r="AA274">
        <f t="shared" si="237"/>
        <v>0</v>
      </c>
      <c r="AB274">
        <f t="shared" si="238"/>
        <v>0</v>
      </c>
      <c r="AC274">
        <f t="shared" si="239"/>
        <v>0</v>
      </c>
      <c r="AD274">
        <f t="shared" si="240"/>
        <v>0</v>
      </c>
      <c r="AE274">
        <f t="shared" si="241"/>
        <v>0</v>
      </c>
      <c r="AF274">
        <f t="shared" si="242"/>
        <v>0</v>
      </c>
      <c r="AG274">
        <f t="shared" si="243"/>
        <v>0</v>
      </c>
      <c r="AH274">
        <f t="shared" si="244"/>
        <v>0</v>
      </c>
      <c r="AI274">
        <f t="shared" si="245"/>
        <v>0</v>
      </c>
      <c r="AJ274">
        <f t="shared" si="246"/>
        <v>0</v>
      </c>
      <c r="AK274">
        <f t="shared" si="247"/>
        <v>0</v>
      </c>
      <c r="AL274">
        <f t="shared" si="248"/>
        <v>0</v>
      </c>
      <c r="AM274">
        <f t="shared" si="249"/>
        <v>0</v>
      </c>
      <c r="AN274">
        <f t="shared" si="250"/>
        <v>0</v>
      </c>
      <c r="AO274">
        <f t="shared" si="251"/>
        <v>0</v>
      </c>
      <c r="AP274">
        <f t="shared" si="252"/>
        <v>0</v>
      </c>
      <c r="AQ274">
        <f t="shared" si="253"/>
        <v>0</v>
      </c>
      <c r="AR274">
        <f t="shared" si="254"/>
        <v>0</v>
      </c>
      <c r="AS274">
        <f t="shared" si="255"/>
        <v>0</v>
      </c>
      <c r="AT274">
        <f t="shared" si="256"/>
        <v>0</v>
      </c>
      <c r="AU274">
        <f t="shared" si="257"/>
        <v>0</v>
      </c>
    </row>
    <row r="275" spans="1:47" ht="23.1" customHeight="1" x14ac:dyDescent="0.3">
      <c r="A275" s="6" t="s">
        <v>196</v>
      </c>
      <c r="B275" s="7"/>
      <c r="C275" s="8" t="s">
        <v>27</v>
      </c>
      <c r="D275" s="9">
        <v>105.9</v>
      </c>
      <c r="E275" s="9"/>
      <c r="F275" s="9">
        <f t="shared" si="223"/>
        <v>0</v>
      </c>
      <c r="G275" s="9"/>
      <c r="H275" s="9">
        <f t="shared" si="224"/>
        <v>0</v>
      </c>
      <c r="I275" s="9"/>
      <c r="J275" s="9">
        <f t="shared" si="225"/>
        <v>0</v>
      </c>
      <c r="K275" s="9">
        <f t="shared" si="226"/>
        <v>0</v>
      </c>
      <c r="L275" s="9">
        <f t="shared" si="227"/>
        <v>0</v>
      </c>
      <c r="M275" s="15"/>
      <c r="O275" t="str">
        <f>""</f>
        <v/>
      </c>
      <c r="P275" s="1" t="s">
        <v>129</v>
      </c>
      <c r="Q275">
        <v>1</v>
      </c>
      <c r="R275">
        <f t="shared" si="228"/>
        <v>0</v>
      </c>
      <c r="S275">
        <f t="shared" si="229"/>
        <v>0</v>
      </c>
      <c r="T275">
        <f t="shared" si="230"/>
        <v>0</v>
      </c>
      <c r="U275">
        <f t="shared" si="231"/>
        <v>0</v>
      </c>
      <c r="V275">
        <f t="shared" si="232"/>
        <v>0</v>
      </c>
      <c r="W275">
        <f t="shared" si="233"/>
        <v>0</v>
      </c>
      <c r="X275">
        <f t="shared" si="234"/>
        <v>0</v>
      </c>
      <c r="Y275">
        <f t="shared" si="235"/>
        <v>0</v>
      </c>
      <c r="Z275">
        <f t="shared" si="236"/>
        <v>0</v>
      </c>
      <c r="AA275">
        <f t="shared" si="237"/>
        <v>0</v>
      </c>
      <c r="AB275">
        <f t="shared" si="238"/>
        <v>0</v>
      </c>
      <c r="AC275">
        <f t="shared" si="239"/>
        <v>0</v>
      </c>
      <c r="AD275">
        <f t="shared" si="240"/>
        <v>0</v>
      </c>
      <c r="AE275">
        <f t="shared" si="241"/>
        <v>0</v>
      </c>
      <c r="AF275">
        <f t="shared" si="242"/>
        <v>0</v>
      </c>
      <c r="AG275">
        <f t="shared" si="243"/>
        <v>0</v>
      </c>
      <c r="AH275">
        <f t="shared" si="244"/>
        <v>0</v>
      </c>
      <c r="AI275">
        <f t="shared" si="245"/>
        <v>0</v>
      </c>
      <c r="AJ275">
        <f t="shared" si="246"/>
        <v>0</v>
      </c>
      <c r="AK275">
        <f t="shared" si="247"/>
        <v>0</v>
      </c>
      <c r="AL275">
        <f t="shared" si="248"/>
        <v>0</v>
      </c>
      <c r="AM275">
        <f t="shared" si="249"/>
        <v>0</v>
      </c>
      <c r="AN275">
        <f t="shared" si="250"/>
        <v>0</v>
      </c>
      <c r="AO275">
        <f t="shared" si="251"/>
        <v>0</v>
      </c>
      <c r="AP275">
        <f t="shared" si="252"/>
        <v>0</v>
      </c>
      <c r="AQ275">
        <f t="shared" si="253"/>
        <v>0</v>
      </c>
      <c r="AR275">
        <f t="shared" si="254"/>
        <v>0</v>
      </c>
      <c r="AS275">
        <f t="shared" si="255"/>
        <v>0</v>
      </c>
      <c r="AT275">
        <f t="shared" si="256"/>
        <v>0</v>
      </c>
      <c r="AU275">
        <f t="shared" si="257"/>
        <v>0</v>
      </c>
    </row>
    <row r="276" spans="1:47" ht="23.1" customHeight="1" x14ac:dyDescent="0.3">
      <c r="A276" s="6" t="s">
        <v>198</v>
      </c>
      <c r="B276" s="7"/>
      <c r="C276" s="8" t="s">
        <v>38</v>
      </c>
      <c r="D276" s="9">
        <v>42</v>
      </c>
      <c r="E276" s="9"/>
      <c r="F276" s="9">
        <f t="shared" si="223"/>
        <v>0</v>
      </c>
      <c r="G276" s="9"/>
      <c r="H276" s="9">
        <f t="shared" si="224"/>
        <v>0</v>
      </c>
      <c r="I276" s="9"/>
      <c r="J276" s="9">
        <f t="shared" si="225"/>
        <v>0</v>
      </c>
      <c r="K276" s="9">
        <f t="shared" si="226"/>
        <v>0</v>
      </c>
      <c r="L276" s="9">
        <f t="shared" si="227"/>
        <v>0</v>
      </c>
      <c r="M276" s="15"/>
      <c r="O276" t="str">
        <f>""</f>
        <v/>
      </c>
      <c r="P276" s="1" t="s">
        <v>129</v>
      </c>
      <c r="Q276">
        <v>1</v>
      </c>
      <c r="R276">
        <f t="shared" si="228"/>
        <v>0</v>
      </c>
      <c r="S276">
        <f t="shared" si="229"/>
        <v>0</v>
      </c>
      <c r="T276">
        <f t="shared" si="230"/>
        <v>0</v>
      </c>
      <c r="U276">
        <f t="shared" si="231"/>
        <v>0</v>
      </c>
      <c r="V276">
        <f t="shared" si="232"/>
        <v>0</v>
      </c>
      <c r="W276">
        <f t="shared" si="233"/>
        <v>0</v>
      </c>
      <c r="X276">
        <f t="shared" si="234"/>
        <v>0</v>
      </c>
      <c r="Y276">
        <f t="shared" si="235"/>
        <v>0</v>
      </c>
      <c r="Z276">
        <f t="shared" si="236"/>
        <v>0</v>
      </c>
      <c r="AA276">
        <f t="shared" si="237"/>
        <v>0</v>
      </c>
      <c r="AB276">
        <f t="shared" si="238"/>
        <v>0</v>
      </c>
      <c r="AC276">
        <f t="shared" si="239"/>
        <v>0</v>
      </c>
      <c r="AD276">
        <f t="shared" si="240"/>
        <v>0</v>
      </c>
      <c r="AE276">
        <f t="shared" si="241"/>
        <v>0</v>
      </c>
      <c r="AF276">
        <f t="shared" si="242"/>
        <v>0</v>
      </c>
      <c r="AG276">
        <f t="shared" si="243"/>
        <v>0</v>
      </c>
      <c r="AH276">
        <f t="shared" si="244"/>
        <v>0</v>
      </c>
      <c r="AI276">
        <f t="shared" si="245"/>
        <v>0</v>
      </c>
      <c r="AJ276">
        <f t="shared" si="246"/>
        <v>0</v>
      </c>
      <c r="AK276">
        <f t="shared" si="247"/>
        <v>0</v>
      </c>
      <c r="AL276">
        <f t="shared" si="248"/>
        <v>0</v>
      </c>
      <c r="AM276">
        <f t="shared" si="249"/>
        <v>0</v>
      </c>
      <c r="AN276">
        <f t="shared" si="250"/>
        <v>0</v>
      </c>
      <c r="AO276">
        <f t="shared" si="251"/>
        <v>0</v>
      </c>
      <c r="AP276">
        <f t="shared" si="252"/>
        <v>0</v>
      </c>
      <c r="AQ276">
        <f t="shared" si="253"/>
        <v>0</v>
      </c>
      <c r="AR276">
        <f t="shared" si="254"/>
        <v>0</v>
      </c>
      <c r="AS276">
        <f t="shared" si="255"/>
        <v>0</v>
      </c>
      <c r="AT276">
        <f t="shared" si="256"/>
        <v>0</v>
      </c>
      <c r="AU276">
        <f t="shared" si="257"/>
        <v>0</v>
      </c>
    </row>
    <row r="277" spans="1:47" ht="23.1" customHeight="1" x14ac:dyDescent="0.3">
      <c r="A277" s="6" t="s">
        <v>217</v>
      </c>
      <c r="B277" s="6" t="s">
        <v>218</v>
      </c>
      <c r="C277" s="8" t="s">
        <v>27</v>
      </c>
      <c r="D277" s="9">
        <v>69.8</v>
      </c>
      <c r="E277" s="9"/>
      <c r="F277" s="9">
        <f t="shared" si="223"/>
        <v>0</v>
      </c>
      <c r="G277" s="9"/>
      <c r="H277" s="9">
        <f t="shared" si="224"/>
        <v>0</v>
      </c>
      <c r="I277" s="9"/>
      <c r="J277" s="9">
        <f t="shared" si="225"/>
        <v>0</v>
      </c>
      <c r="K277" s="9">
        <f t="shared" si="226"/>
        <v>0</v>
      </c>
      <c r="L277" s="9">
        <f t="shared" si="227"/>
        <v>0</v>
      </c>
      <c r="M277" s="15"/>
      <c r="O277" t="str">
        <f>""</f>
        <v/>
      </c>
      <c r="P277" s="1" t="s">
        <v>129</v>
      </c>
      <c r="Q277">
        <v>1</v>
      </c>
      <c r="R277">
        <f t="shared" si="228"/>
        <v>0</v>
      </c>
      <c r="S277">
        <f t="shared" si="229"/>
        <v>0</v>
      </c>
      <c r="T277">
        <f t="shared" si="230"/>
        <v>0</v>
      </c>
      <c r="U277">
        <f t="shared" si="231"/>
        <v>0</v>
      </c>
      <c r="V277">
        <f t="shared" si="232"/>
        <v>0</v>
      </c>
      <c r="W277">
        <f t="shared" si="233"/>
        <v>0</v>
      </c>
      <c r="X277">
        <f t="shared" si="234"/>
        <v>0</v>
      </c>
      <c r="Y277">
        <f t="shared" si="235"/>
        <v>0</v>
      </c>
      <c r="Z277">
        <f t="shared" si="236"/>
        <v>0</v>
      </c>
      <c r="AA277">
        <f t="shared" si="237"/>
        <v>0</v>
      </c>
      <c r="AB277">
        <f t="shared" si="238"/>
        <v>0</v>
      </c>
      <c r="AC277">
        <f t="shared" si="239"/>
        <v>0</v>
      </c>
      <c r="AD277">
        <f t="shared" si="240"/>
        <v>0</v>
      </c>
      <c r="AE277">
        <f t="shared" si="241"/>
        <v>0</v>
      </c>
      <c r="AF277">
        <f t="shared" si="242"/>
        <v>0</v>
      </c>
      <c r="AG277">
        <f t="shared" si="243"/>
        <v>0</v>
      </c>
      <c r="AH277">
        <f t="shared" si="244"/>
        <v>0</v>
      </c>
      <c r="AI277">
        <f t="shared" si="245"/>
        <v>0</v>
      </c>
      <c r="AJ277">
        <f t="shared" si="246"/>
        <v>0</v>
      </c>
      <c r="AK277">
        <f t="shared" si="247"/>
        <v>0</v>
      </c>
      <c r="AL277">
        <f t="shared" si="248"/>
        <v>0</v>
      </c>
      <c r="AM277">
        <f t="shared" si="249"/>
        <v>0</v>
      </c>
      <c r="AN277">
        <f t="shared" si="250"/>
        <v>0</v>
      </c>
      <c r="AO277">
        <f t="shared" si="251"/>
        <v>0</v>
      </c>
      <c r="AP277">
        <f t="shared" si="252"/>
        <v>0</v>
      </c>
      <c r="AQ277">
        <f t="shared" si="253"/>
        <v>0</v>
      </c>
      <c r="AR277">
        <f t="shared" si="254"/>
        <v>0</v>
      </c>
      <c r="AS277">
        <f t="shared" si="255"/>
        <v>0</v>
      </c>
      <c r="AT277">
        <f t="shared" si="256"/>
        <v>0</v>
      </c>
      <c r="AU277">
        <f t="shared" si="257"/>
        <v>0</v>
      </c>
    </row>
    <row r="278" spans="1:47" ht="23.1" customHeight="1" x14ac:dyDescent="0.3">
      <c r="A278" s="6" t="s">
        <v>207</v>
      </c>
      <c r="B278" s="6" t="s">
        <v>208</v>
      </c>
      <c r="C278" s="8" t="s">
        <v>47</v>
      </c>
      <c r="D278" s="9">
        <v>11.8</v>
      </c>
      <c r="E278" s="9"/>
      <c r="F278" s="9">
        <f t="shared" si="223"/>
        <v>0</v>
      </c>
      <c r="G278" s="9"/>
      <c r="H278" s="9">
        <f t="shared" si="224"/>
        <v>0</v>
      </c>
      <c r="I278" s="9"/>
      <c r="J278" s="9">
        <f t="shared" si="225"/>
        <v>0</v>
      </c>
      <c r="K278" s="9">
        <f t="shared" si="226"/>
        <v>0</v>
      </c>
      <c r="L278" s="9">
        <f t="shared" si="227"/>
        <v>0</v>
      </c>
      <c r="M278" s="15"/>
      <c r="O278" t="str">
        <f>""</f>
        <v/>
      </c>
      <c r="P278" s="1" t="s">
        <v>129</v>
      </c>
      <c r="Q278">
        <v>1</v>
      </c>
      <c r="R278">
        <f t="shared" si="228"/>
        <v>0</v>
      </c>
      <c r="S278">
        <f t="shared" si="229"/>
        <v>0</v>
      </c>
      <c r="T278">
        <f t="shared" si="230"/>
        <v>0</v>
      </c>
      <c r="U278">
        <f t="shared" si="231"/>
        <v>0</v>
      </c>
      <c r="V278">
        <f t="shared" si="232"/>
        <v>0</v>
      </c>
      <c r="W278">
        <f t="shared" si="233"/>
        <v>0</v>
      </c>
      <c r="X278">
        <f t="shared" si="234"/>
        <v>0</v>
      </c>
      <c r="Y278">
        <f t="shared" si="235"/>
        <v>0</v>
      </c>
      <c r="Z278">
        <f t="shared" si="236"/>
        <v>0</v>
      </c>
      <c r="AA278">
        <f t="shared" si="237"/>
        <v>0</v>
      </c>
      <c r="AB278">
        <f t="shared" si="238"/>
        <v>0</v>
      </c>
      <c r="AC278">
        <f t="shared" si="239"/>
        <v>0</v>
      </c>
      <c r="AD278">
        <f t="shared" si="240"/>
        <v>0</v>
      </c>
      <c r="AE278">
        <f t="shared" si="241"/>
        <v>0</v>
      </c>
      <c r="AF278">
        <f t="shared" si="242"/>
        <v>0</v>
      </c>
      <c r="AG278">
        <f t="shared" si="243"/>
        <v>0</v>
      </c>
      <c r="AH278">
        <f t="shared" si="244"/>
        <v>0</v>
      </c>
      <c r="AI278">
        <f t="shared" si="245"/>
        <v>0</v>
      </c>
      <c r="AJ278">
        <f t="shared" si="246"/>
        <v>0</v>
      </c>
      <c r="AK278">
        <f t="shared" si="247"/>
        <v>0</v>
      </c>
      <c r="AL278">
        <f t="shared" si="248"/>
        <v>0</v>
      </c>
      <c r="AM278">
        <f t="shared" si="249"/>
        <v>0</v>
      </c>
      <c r="AN278">
        <f t="shared" si="250"/>
        <v>0</v>
      </c>
      <c r="AO278">
        <f t="shared" si="251"/>
        <v>0</v>
      </c>
      <c r="AP278">
        <f t="shared" si="252"/>
        <v>0</v>
      </c>
      <c r="AQ278">
        <f t="shared" si="253"/>
        <v>0</v>
      </c>
      <c r="AR278">
        <f t="shared" si="254"/>
        <v>0</v>
      </c>
      <c r="AS278">
        <f t="shared" si="255"/>
        <v>0</v>
      </c>
      <c r="AT278">
        <f t="shared" si="256"/>
        <v>0</v>
      </c>
      <c r="AU278">
        <f t="shared" si="257"/>
        <v>0</v>
      </c>
    </row>
    <row r="279" spans="1:47" ht="23.1" customHeight="1" x14ac:dyDescent="0.3">
      <c r="A279" s="6" t="s">
        <v>191</v>
      </c>
      <c r="B279" s="6" t="s">
        <v>194</v>
      </c>
      <c r="C279" s="8" t="s">
        <v>27</v>
      </c>
      <c r="D279" s="9">
        <v>15.4</v>
      </c>
      <c r="E279" s="9"/>
      <c r="F279" s="9">
        <f t="shared" si="223"/>
        <v>0</v>
      </c>
      <c r="G279" s="9"/>
      <c r="H279" s="9">
        <f t="shared" si="224"/>
        <v>0</v>
      </c>
      <c r="I279" s="9"/>
      <c r="J279" s="9">
        <f t="shared" si="225"/>
        <v>0</v>
      </c>
      <c r="K279" s="9">
        <f t="shared" si="226"/>
        <v>0</v>
      </c>
      <c r="L279" s="9">
        <f t="shared" si="227"/>
        <v>0</v>
      </c>
      <c r="M279" s="15"/>
      <c r="O279" t="str">
        <f>""</f>
        <v/>
      </c>
      <c r="P279" s="1" t="s">
        <v>129</v>
      </c>
      <c r="Q279">
        <v>1</v>
      </c>
      <c r="R279">
        <f t="shared" si="228"/>
        <v>0</v>
      </c>
      <c r="S279">
        <f t="shared" si="229"/>
        <v>0</v>
      </c>
      <c r="T279">
        <f t="shared" si="230"/>
        <v>0</v>
      </c>
      <c r="U279">
        <f t="shared" si="231"/>
        <v>0</v>
      </c>
      <c r="V279">
        <f t="shared" si="232"/>
        <v>0</v>
      </c>
      <c r="W279">
        <f t="shared" si="233"/>
        <v>0</v>
      </c>
      <c r="X279">
        <f t="shared" si="234"/>
        <v>0</v>
      </c>
      <c r="Y279">
        <f t="shared" si="235"/>
        <v>0</v>
      </c>
      <c r="Z279">
        <f t="shared" si="236"/>
        <v>0</v>
      </c>
      <c r="AA279">
        <f t="shared" si="237"/>
        <v>0</v>
      </c>
      <c r="AB279">
        <f t="shared" si="238"/>
        <v>0</v>
      </c>
      <c r="AC279">
        <f t="shared" si="239"/>
        <v>0</v>
      </c>
      <c r="AD279">
        <f t="shared" si="240"/>
        <v>0</v>
      </c>
      <c r="AE279">
        <f t="shared" si="241"/>
        <v>0</v>
      </c>
      <c r="AF279">
        <f t="shared" si="242"/>
        <v>0</v>
      </c>
      <c r="AG279">
        <f t="shared" si="243"/>
        <v>0</v>
      </c>
      <c r="AH279">
        <f t="shared" si="244"/>
        <v>0</v>
      </c>
      <c r="AI279">
        <f t="shared" si="245"/>
        <v>0</v>
      </c>
      <c r="AJ279">
        <f t="shared" si="246"/>
        <v>0</v>
      </c>
      <c r="AK279">
        <f t="shared" si="247"/>
        <v>0</v>
      </c>
      <c r="AL279">
        <f t="shared" si="248"/>
        <v>0</v>
      </c>
      <c r="AM279">
        <f t="shared" si="249"/>
        <v>0</v>
      </c>
      <c r="AN279">
        <f t="shared" si="250"/>
        <v>0</v>
      </c>
      <c r="AO279">
        <f t="shared" si="251"/>
        <v>0</v>
      </c>
      <c r="AP279">
        <f t="shared" si="252"/>
        <v>0</v>
      </c>
      <c r="AQ279">
        <f t="shared" si="253"/>
        <v>0</v>
      </c>
      <c r="AR279">
        <f t="shared" si="254"/>
        <v>0</v>
      </c>
      <c r="AS279">
        <f t="shared" si="255"/>
        <v>0</v>
      </c>
      <c r="AT279">
        <f t="shared" si="256"/>
        <v>0</v>
      </c>
      <c r="AU279">
        <f t="shared" si="257"/>
        <v>0</v>
      </c>
    </row>
    <row r="280" spans="1:47" ht="23.1" customHeight="1" x14ac:dyDescent="0.3">
      <c r="A280" s="6" t="s">
        <v>191</v>
      </c>
      <c r="B280" s="6" t="s">
        <v>192</v>
      </c>
      <c r="C280" s="8" t="s">
        <v>27</v>
      </c>
      <c r="D280" s="9">
        <v>17.2</v>
      </c>
      <c r="E280" s="9"/>
      <c r="F280" s="9">
        <f t="shared" si="223"/>
        <v>0</v>
      </c>
      <c r="G280" s="9"/>
      <c r="H280" s="9">
        <f t="shared" si="224"/>
        <v>0</v>
      </c>
      <c r="I280" s="9"/>
      <c r="J280" s="9">
        <f t="shared" si="225"/>
        <v>0</v>
      </c>
      <c r="K280" s="9">
        <f t="shared" si="226"/>
        <v>0</v>
      </c>
      <c r="L280" s="9">
        <f t="shared" si="227"/>
        <v>0</v>
      </c>
      <c r="M280" s="15"/>
      <c r="O280" t="str">
        <f>""</f>
        <v/>
      </c>
      <c r="P280" s="1" t="s">
        <v>129</v>
      </c>
      <c r="Q280">
        <v>1</v>
      </c>
      <c r="R280">
        <f t="shared" si="228"/>
        <v>0</v>
      </c>
      <c r="S280">
        <f t="shared" si="229"/>
        <v>0</v>
      </c>
      <c r="T280">
        <f t="shared" si="230"/>
        <v>0</v>
      </c>
      <c r="U280">
        <f t="shared" si="231"/>
        <v>0</v>
      </c>
      <c r="V280">
        <f t="shared" si="232"/>
        <v>0</v>
      </c>
      <c r="W280">
        <f t="shared" si="233"/>
        <v>0</v>
      </c>
      <c r="X280">
        <f t="shared" si="234"/>
        <v>0</v>
      </c>
      <c r="Y280">
        <f t="shared" si="235"/>
        <v>0</v>
      </c>
      <c r="Z280">
        <f t="shared" si="236"/>
        <v>0</v>
      </c>
      <c r="AA280">
        <f t="shared" si="237"/>
        <v>0</v>
      </c>
      <c r="AB280">
        <f t="shared" si="238"/>
        <v>0</v>
      </c>
      <c r="AC280">
        <f t="shared" si="239"/>
        <v>0</v>
      </c>
      <c r="AD280">
        <f t="shared" si="240"/>
        <v>0</v>
      </c>
      <c r="AE280">
        <f t="shared" si="241"/>
        <v>0</v>
      </c>
      <c r="AF280">
        <f t="shared" si="242"/>
        <v>0</v>
      </c>
      <c r="AG280">
        <f t="shared" si="243"/>
        <v>0</v>
      </c>
      <c r="AH280">
        <f t="shared" si="244"/>
        <v>0</v>
      </c>
      <c r="AI280">
        <f t="shared" si="245"/>
        <v>0</v>
      </c>
      <c r="AJ280">
        <f t="shared" si="246"/>
        <v>0</v>
      </c>
      <c r="AK280">
        <f t="shared" si="247"/>
        <v>0</v>
      </c>
      <c r="AL280">
        <f t="shared" si="248"/>
        <v>0</v>
      </c>
      <c r="AM280">
        <f t="shared" si="249"/>
        <v>0</v>
      </c>
      <c r="AN280">
        <f t="shared" si="250"/>
        <v>0</v>
      </c>
      <c r="AO280">
        <f t="shared" si="251"/>
        <v>0</v>
      </c>
      <c r="AP280">
        <f t="shared" si="252"/>
        <v>0</v>
      </c>
      <c r="AQ280">
        <f t="shared" si="253"/>
        <v>0</v>
      </c>
      <c r="AR280">
        <f t="shared" si="254"/>
        <v>0</v>
      </c>
      <c r="AS280">
        <f t="shared" si="255"/>
        <v>0</v>
      </c>
      <c r="AT280">
        <f t="shared" si="256"/>
        <v>0</v>
      </c>
      <c r="AU280">
        <f t="shared" si="257"/>
        <v>0</v>
      </c>
    </row>
    <row r="281" spans="1:47" ht="23.1" customHeight="1" x14ac:dyDescent="0.3">
      <c r="A281" s="6" t="s">
        <v>199</v>
      </c>
      <c r="B281" s="6" t="s">
        <v>200</v>
      </c>
      <c r="C281" s="8" t="s">
        <v>27</v>
      </c>
      <c r="D281" s="9">
        <v>5.4</v>
      </c>
      <c r="E281" s="9"/>
      <c r="F281" s="9">
        <f t="shared" si="223"/>
        <v>0</v>
      </c>
      <c r="G281" s="9"/>
      <c r="H281" s="9">
        <f t="shared" si="224"/>
        <v>0</v>
      </c>
      <c r="I281" s="9"/>
      <c r="J281" s="9">
        <f t="shared" si="225"/>
        <v>0</v>
      </c>
      <c r="K281" s="9">
        <f t="shared" si="226"/>
        <v>0</v>
      </c>
      <c r="L281" s="9">
        <f t="shared" si="227"/>
        <v>0</v>
      </c>
      <c r="M281" s="15"/>
      <c r="O281" t="str">
        <f>""</f>
        <v/>
      </c>
      <c r="P281" s="1" t="s">
        <v>129</v>
      </c>
      <c r="Q281">
        <v>1</v>
      </c>
      <c r="R281">
        <f t="shared" si="228"/>
        <v>0</v>
      </c>
      <c r="S281">
        <f t="shared" si="229"/>
        <v>0</v>
      </c>
      <c r="T281">
        <f t="shared" si="230"/>
        <v>0</v>
      </c>
      <c r="U281">
        <f t="shared" si="231"/>
        <v>0</v>
      </c>
      <c r="V281">
        <f t="shared" si="232"/>
        <v>0</v>
      </c>
      <c r="W281">
        <f t="shared" si="233"/>
        <v>0</v>
      </c>
      <c r="X281">
        <f t="shared" si="234"/>
        <v>0</v>
      </c>
      <c r="Y281">
        <f t="shared" si="235"/>
        <v>0</v>
      </c>
      <c r="Z281">
        <f t="shared" si="236"/>
        <v>0</v>
      </c>
      <c r="AA281">
        <f t="shared" si="237"/>
        <v>0</v>
      </c>
      <c r="AB281">
        <f t="shared" si="238"/>
        <v>0</v>
      </c>
      <c r="AC281">
        <f t="shared" si="239"/>
        <v>0</v>
      </c>
      <c r="AD281">
        <f t="shared" si="240"/>
        <v>0</v>
      </c>
      <c r="AE281">
        <f t="shared" si="241"/>
        <v>0</v>
      </c>
      <c r="AF281">
        <f t="shared" si="242"/>
        <v>0</v>
      </c>
      <c r="AG281">
        <f t="shared" si="243"/>
        <v>0</v>
      </c>
      <c r="AH281">
        <f t="shared" si="244"/>
        <v>0</v>
      </c>
      <c r="AI281">
        <f t="shared" si="245"/>
        <v>0</v>
      </c>
      <c r="AJ281">
        <f t="shared" si="246"/>
        <v>0</v>
      </c>
      <c r="AK281">
        <f t="shared" si="247"/>
        <v>0</v>
      </c>
      <c r="AL281">
        <f t="shared" si="248"/>
        <v>0</v>
      </c>
      <c r="AM281">
        <f t="shared" si="249"/>
        <v>0</v>
      </c>
      <c r="AN281">
        <f t="shared" si="250"/>
        <v>0</v>
      </c>
      <c r="AO281">
        <f t="shared" si="251"/>
        <v>0</v>
      </c>
      <c r="AP281">
        <f t="shared" si="252"/>
        <v>0</v>
      </c>
      <c r="AQ281">
        <f t="shared" si="253"/>
        <v>0</v>
      </c>
      <c r="AR281">
        <f t="shared" si="254"/>
        <v>0</v>
      </c>
      <c r="AS281">
        <f t="shared" si="255"/>
        <v>0</v>
      </c>
      <c r="AT281">
        <f t="shared" si="256"/>
        <v>0</v>
      </c>
      <c r="AU281">
        <f t="shared" si="257"/>
        <v>0</v>
      </c>
    </row>
    <row r="282" spans="1:47" ht="23.1" customHeight="1" x14ac:dyDescent="0.3">
      <c r="A282" s="6" t="s">
        <v>228</v>
      </c>
      <c r="B282" s="6" t="s">
        <v>229</v>
      </c>
      <c r="C282" s="8" t="s">
        <v>27</v>
      </c>
      <c r="D282" s="9">
        <v>224.5</v>
      </c>
      <c r="E282" s="9"/>
      <c r="F282" s="9">
        <f t="shared" si="223"/>
        <v>0</v>
      </c>
      <c r="G282" s="9"/>
      <c r="H282" s="9">
        <f t="shared" si="224"/>
        <v>0</v>
      </c>
      <c r="I282" s="9"/>
      <c r="J282" s="9">
        <f t="shared" si="225"/>
        <v>0</v>
      </c>
      <c r="K282" s="9">
        <f t="shared" si="226"/>
        <v>0</v>
      </c>
      <c r="L282" s="9">
        <f t="shared" si="227"/>
        <v>0</v>
      </c>
      <c r="M282" s="15"/>
      <c r="O282" t="str">
        <f>""</f>
        <v/>
      </c>
      <c r="P282" s="1" t="s">
        <v>129</v>
      </c>
      <c r="Q282">
        <v>1</v>
      </c>
      <c r="R282">
        <f t="shared" si="228"/>
        <v>0</v>
      </c>
      <c r="S282">
        <f t="shared" si="229"/>
        <v>0</v>
      </c>
      <c r="T282">
        <f t="shared" si="230"/>
        <v>0</v>
      </c>
      <c r="U282">
        <f t="shared" si="231"/>
        <v>0</v>
      </c>
      <c r="V282">
        <f t="shared" si="232"/>
        <v>0</v>
      </c>
      <c r="W282">
        <f t="shared" si="233"/>
        <v>0</v>
      </c>
      <c r="X282">
        <f t="shared" si="234"/>
        <v>0</v>
      </c>
      <c r="Y282">
        <f t="shared" si="235"/>
        <v>0</v>
      </c>
      <c r="Z282">
        <f t="shared" si="236"/>
        <v>0</v>
      </c>
      <c r="AA282">
        <f t="shared" si="237"/>
        <v>0</v>
      </c>
      <c r="AB282">
        <f t="shared" si="238"/>
        <v>0</v>
      </c>
      <c r="AC282">
        <f t="shared" si="239"/>
        <v>0</v>
      </c>
      <c r="AD282">
        <f t="shared" si="240"/>
        <v>0</v>
      </c>
      <c r="AE282">
        <f t="shared" si="241"/>
        <v>0</v>
      </c>
      <c r="AF282">
        <f t="shared" si="242"/>
        <v>0</v>
      </c>
      <c r="AG282">
        <f t="shared" si="243"/>
        <v>0</v>
      </c>
      <c r="AH282">
        <f t="shared" si="244"/>
        <v>0</v>
      </c>
      <c r="AI282">
        <f t="shared" si="245"/>
        <v>0</v>
      </c>
      <c r="AJ282">
        <f t="shared" si="246"/>
        <v>0</v>
      </c>
      <c r="AK282">
        <f t="shared" si="247"/>
        <v>0</v>
      </c>
      <c r="AL282">
        <f t="shared" si="248"/>
        <v>0</v>
      </c>
      <c r="AM282">
        <f t="shared" si="249"/>
        <v>0</v>
      </c>
      <c r="AN282">
        <f t="shared" si="250"/>
        <v>0</v>
      </c>
      <c r="AO282">
        <f t="shared" si="251"/>
        <v>0</v>
      </c>
      <c r="AP282">
        <f t="shared" si="252"/>
        <v>0</v>
      </c>
      <c r="AQ282">
        <f t="shared" si="253"/>
        <v>0</v>
      </c>
      <c r="AR282">
        <f t="shared" si="254"/>
        <v>0</v>
      </c>
      <c r="AS282">
        <f t="shared" si="255"/>
        <v>0</v>
      </c>
      <c r="AT282">
        <f t="shared" si="256"/>
        <v>0</v>
      </c>
      <c r="AU282">
        <f t="shared" si="257"/>
        <v>0</v>
      </c>
    </row>
    <row r="283" spans="1:47" ht="23.1" customHeight="1" x14ac:dyDescent="0.3">
      <c r="A283" s="7"/>
      <c r="B283" s="7"/>
      <c r="C283" s="14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47" ht="23.1" customHeight="1" x14ac:dyDescent="0.3">
      <c r="A284" s="7"/>
      <c r="B284" s="7"/>
      <c r="C284" s="14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7" ht="23.1" customHeight="1" x14ac:dyDescent="0.3">
      <c r="A285" s="7"/>
      <c r="B285" s="7"/>
      <c r="C285" s="14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7" ht="23.1" customHeight="1" x14ac:dyDescent="0.3">
      <c r="A286" s="7"/>
      <c r="B286" s="7"/>
      <c r="C286" s="14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7" ht="23.1" customHeight="1" x14ac:dyDescent="0.3">
      <c r="A287" s="7"/>
      <c r="B287" s="7"/>
      <c r="C287" s="14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7" ht="23.1" customHeight="1" x14ac:dyDescent="0.3">
      <c r="A288" s="7"/>
      <c r="B288" s="7"/>
      <c r="C288" s="14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50" ht="23.1" customHeight="1" x14ac:dyDescent="0.3">
      <c r="A289" s="10" t="s">
        <v>131</v>
      </c>
      <c r="B289" s="11"/>
      <c r="C289" s="12"/>
      <c r="D289" s="13"/>
      <c r="E289" s="13"/>
      <c r="F289" s="13">
        <f>ROUNDDOWN(SUMIF(Q272:Q288, "1", F272:F288), 0)</f>
        <v>0</v>
      </c>
      <c r="G289" s="13"/>
      <c r="H289" s="13">
        <f>ROUNDDOWN(SUMIF(Q272:Q288, "1", H272:H288), 0)</f>
        <v>0</v>
      </c>
      <c r="I289" s="13"/>
      <c r="J289" s="13">
        <f>ROUNDDOWN(SUMIF(Q272:Q288, "1", J272:J288), 0)</f>
        <v>0</v>
      </c>
      <c r="K289" s="13"/>
      <c r="L289" s="13">
        <f>F289+H289+J289</f>
        <v>0</v>
      </c>
      <c r="M289" s="13"/>
      <c r="R289">
        <f t="shared" ref="R289:AX289" si="258">ROUNDDOWN(SUM(R272:R282), 0)</f>
        <v>0</v>
      </c>
      <c r="S289">
        <f t="shared" si="258"/>
        <v>0</v>
      </c>
      <c r="T289">
        <f t="shared" si="258"/>
        <v>0</v>
      </c>
      <c r="U289">
        <f t="shared" si="258"/>
        <v>0</v>
      </c>
      <c r="V289">
        <f t="shared" si="258"/>
        <v>0</v>
      </c>
      <c r="W289">
        <f t="shared" si="258"/>
        <v>0</v>
      </c>
      <c r="X289">
        <f t="shared" si="258"/>
        <v>0</v>
      </c>
      <c r="Y289">
        <f t="shared" si="258"/>
        <v>0</v>
      </c>
      <c r="Z289">
        <f t="shared" si="258"/>
        <v>0</v>
      </c>
      <c r="AA289">
        <f t="shared" si="258"/>
        <v>0</v>
      </c>
      <c r="AB289">
        <f t="shared" si="258"/>
        <v>0</v>
      </c>
      <c r="AC289">
        <f t="shared" si="258"/>
        <v>0</v>
      </c>
      <c r="AD289">
        <f t="shared" si="258"/>
        <v>0</v>
      </c>
      <c r="AE289">
        <f t="shared" si="258"/>
        <v>0</v>
      </c>
      <c r="AF289">
        <f t="shared" si="258"/>
        <v>0</v>
      </c>
      <c r="AG289">
        <f t="shared" si="258"/>
        <v>0</v>
      </c>
      <c r="AH289">
        <f t="shared" si="258"/>
        <v>0</v>
      </c>
      <c r="AI289">
        <f t="shared" si="258"/>
        <v>0</v>
      </c>
      <c r="AJ289">
        <f t="shared" si="258"/>
        <v>0</v>
      </c>
      <c r="AK289">
        <f t="shared" si="258"/>
        <v>0</v>
      </c>
      <c r="AL289">
        <f t="shared" si="258"/>
        <v>0</v>
      </c>
      <c r="AM289">
        <f t="shared" si="258"/>
        <v>0</v>
      </c>
      <c r="AN289">
        <f t="shared" si="258"/>
        <v>0</v>
      </c>
      <c r="AO289">
        <f t="shared" si="258"/>
        <v>0</v>
      </c>
      <c r="AP289">
        <f t="shared" si="258"/>
        <v>0</v>
      </c>
      <c r="AQ289">
        <f t="shared" si="258"/>
        <v>0</v>
      </c>
      <c r="AR289">
        <f t="shared" si="258"/>
        <v>0</v>
      </c>
      <c r="AS289">
        <f t="shared" si="258"/>
        <v>0</v>
      </c>
      <c r="AT289">
        <f t="shared" si="258"/>
        <v>0</v>
      </c>
      <c r="AU289">
        <f t="shared" si="258"/>
        <v>0</v>
      </c>
      <c r="AV289">
        <f t="shared" si="258"/>
        <v>0</v>
      </c>
      <c r="AW289">
        <f t="shared" si="258"/>
        <v>0</v>
      </c>
      <c r="AX289">
        <f t="shared" si="258"/>
        <v>0</v>
      </c>
    </row>
    <row r="290" spans="1:50" ht="23.1" customHeight="1" x14ac:dyDescent="0.3">
      <c r="A290" s="57" t="s">
        <v>503</v>
      </c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1:50" ht="23.1" customHeight="1" x14ac:dyDescent="0.3">
      <c r="A291" s="6" t="s">
        <v>103</v>
      </c>
      <c r="B291" s="6" t="s">
        <v>107</v>
      </c>
      <c r="C291" s="8" t="s">
        <v>105</v>
      </c>
      <c r="D291" s="9">
        <v>1.7</v>
      </c>
      <c r="E291" s="9">
        <v>0</v>
      </c>
      <c r="F291" s="9">
        <f>ROUNDDOWN(D291*E291, 0)</f>
        <v>0</v>
      </c>
      <c r="G291" s="9">
        <v>0</v>
      </c>
      <c r="H291" s="9">
        <f>ROUNDDOWN(D291*G291, 0)</f>
        <v>0</v>
      </c>
      <c r="I291" s="9"/>
      <c r="J291" s="9">
        <f>ROUNDDOWN(D291*I291, 0)</f>
        <v>0</v>
      </c>
      <c r="K291" s="9">
        <f t="shared" ref="K291:L296" si="259">E291+G291+I291</f>
        <v>0</v>
      </c>
      <c r="L291" s="9">
        <f t="shared" si="259"/>
        <v>0</v>
      </c>
      <c r="M291" s="15"/>
      <c r="O291" t="str">
        <f t="shared" ref="O291:O296" si="260">"03"</f>
        <v>03</v>
      </c>
      <c r="P291" t="s">
        <v>464</v>
      </c>
      <c r="Q291">
        <v>1</v>
      </c>
      <c r="R291">
        <f t="shared" ref="R291:R296" si="261">IF(P291="기계경비", J291, 0)</f>
        <v>0</v>
      </c>
      <c r="S291">
        <f t="shared" ref="S291:S296" si="262">IF(P291="운반비", J291, 0)</f>
        <v>0</v>
      </c>
      <c r="T291">
        <f t="shared" ref="T291:T296" si="263">IF(P291="작업부산물", F291, 0)</f>
        <v>0</v>
      </c>
      <c r="U291">
        <f t="shared" ref="U291:U296" si="264">IF(P291="관급", F291, 0)</f>
        <v>0</v>
      </c>
      <c r="V291">
        <f t="shared" ref="V291:V296" si="265">IF(P291="외주비", J291, 0)</f>
        <v>0</v>
      </c>
      <c r="W291">
        <f t="shared" ref="W291:W296" si="266">IF(P291="장비비", J291, 0)</f>
        <v>0</v>
      </c>
      <c r="X291">
        <f t="shared" ref="X291:X296" si="267">IF(P291="폐기물처리비", L291, 0)</f>
        <v>0</v>
      </c>
      <c r="Y291">
        <f t="shared" ref="Y291:Y296" si="268">IF(P291="가설비", J291, 0)</f>
        <v>0</v>
      </c>
      <c r="Z291">
        <f t="shared" ref="Z291:Z296" si="269">IF(P291="잡비제외분", F291, 0)</f>
        <v>0</v>
      </c>
      <c r="AA291">
        <f t="shared" ref="AA291:AA296" si="270">IF(P291="사급자재대", L291, 0)</f>
        <v>0</v>
      </c>
      <c r="AB291">
        <f t="shared" ref="AB291:AB296" si="271">IF(P291="관급자재대", L291, 0)</f>
        <v>0</v>
      </c>
      <c r="AC291">
        <f t="shared" ref="AC291:AC296" si="272">IF(P291="관급자 관급 자재대", L291, 0)</f>
        <v>0</v>
      </c>
      <c r="AD291">
        <f t="shared" ref="AD291:AD296" si="273">IF(P291="사용자항목2", L291, 0)</f>
        <v>0</v>
      </c>
      <c r="AE291">
        <f t="shared" ref="AE291:AE296" si="274">IF(P291="안전관리비", L291, 0)</f>
        <v>0</v>
      </c>
      <c r="AF291">
        <f t="shared" ref="AF291:AF296" si="275">IF(P291="품질관리비", L291, 0)</f>
        <v>0</v>
      </c>
      <c r="AG291">
        <f t="shared" ref="AG291:AG296" si="276">IF(P291="사용자항목5", L291, 0)</f>
        <v>0</v>
      </c>
      <c r="AH291">
        <f t="shared" ref="AH291:AH296" si="277">IF(P291="사용자항목6", L291, 0)</f>
        <v>0</v>
      </c>
      <c r="AI291">
        <f t="shared" ref="AI291:AI296" si="278">IF(P291="사용자항목7", L291, 0)</f>
        <v>0</v>
      </c>
      <c r="AJ291">
        <f t="shared" ref="AJ291:AJ296" si="279">IF(P291="사용자항목8", L291, 0)</f>
        <v>0</v>
      </c>
      <c r="AK291">
        <f t="shared" ref="AK291:AK296" si="280">IF(P291="사용자항목9", L291, 0)</f>
        <v>0</v>
      </c>
      <c r="AL291">
        <f t="shared" ref="AL291:AL296" si="281">IF(P291="사용자항목10", L291, 0)</f>
        <v>0</v>
      </c>
      <c r="AM291">
        <f t="shared" ref="AM291:AM296" si="282">IF(P291="사용자항목11", L291, 0)</f>
        <v>0</v>
      </c>
      <c r="AN291">
        <f t="shared" ref="AN291:AN296" si="283">IF(P291="사용자항목12", L291, 0)</f>
        <v>0</v>
      </c>
      <c r="AO291">
        <f t="shared" ref="AO291:AO296" si="284">IF(P291="사용자항목13", L291, 0)</f>
        <v>0</v>
      </c>
      <c r="AP291">
        <f t="shared" ref="AP291:AP296" si="285">IF(P291="사용자항목14", L291, 0)</f>
        <v>0</v>
      </c>
      <c r="AQ291">
        <f t="shared" ref="AQ291:AQ296" si="286">IF(P291="사용자항목15", L291, 0)</f>
        <v>0</v>
      </c>
      <c r="AR291">
        <f t="shared" ref="AR291:AR296" si="287">IF(P291="사용자항목16", L291, 0)</f>
        <v>0</v>
      </c>
      <c r="AS291">
        <f t="shared" ref="AS291:AS296" si="288">IF(P291="사용자항목17", L291, 0)</f>
        <v>0</v>
      </c>
      <c r="AT291">
        <f t="shared" ref="AT291:AT296" si="289">IF(P291="사용자항목18", L291, 0)</f>
        <v>0</v>
      </c>
      <c r="AU291">
        <f t="shared" ref="AU291:AU296" si="290">IF(P291="사용자항목19", L291, 0)</f>
        <v>0</v>
      </c>
    </row>
    <row r="292" spans="1:50" ht="23.1" customHeight="1" x14ac:dyDescent="0.3">
      <c r="A292" s="6" t="s">
        <v>103</v>
      </c>
      <c r="B292" s="6" t="s">
        <v>104</v>
      </c>
      <c r="C292" s="8" t="s">
        <v>105</v>
      </c>
      <c r="D292" s="9">
        <v>42.1</v>
      </c>
      <c r="E292" s="9">
        <v>0</v>
      </c>
      <c r="F292" s="9">
        <f>ROUNDDOWN(D292*E292, 0)</f>
        <v>0</v>
      </c>
      <c r="G292" s="9">
        <v>0</v>
      </c>
      <c r="H292" s="9">
        <f>ROUNDDOWN(D292*G292, 0)</f>
        <v>0</v>
      </c>
      <c r="I292" s="9"/>
      <c r="J292" s="9">
        <f>ROUNDDOWN(D292*I292, 0)</f>
        <v>0</v>
      </c>
      <c r="K292" s="9">
        <f t="shared" si="259"/>
        <v>0</v>
      </c>
      <c r="L292" s="9">
        <f t="shared" si="259"/>
        <v>0</v>
      </c>
      <c r="M292" s="15"/>
      <c r="O292" t="str">
        <f t="shared" si="260"/>
        <v>03</v>
      </c>
      <c r="P292" t="s">
        <v>464</v>
      </c>
      <c r="Q292">
        <v>1</v>
      </c>
      <c r="R292">
        <f t="shared" si="261"/>
        <v>0</v>
      </c>
      <c r="S292">
        <f t="shared" si="262"/>
        <v>0</v>
      </c>
      <c r="T292">
        <f t="shared" si="263"/>
        <v>0</v>
      </c>
      <c r="U292">
        <f t="shared" si="264"/>
        <v>0</v>
      </c>
      <c r="V292">
        <f t="shared" si="265"/>
        <v>0</v>
      </c>
      <c r="W292">
        <f t="shared" si="266"/>
        <v>0</v>
      </c>
      <c r="X292">
        <f t="shared" si="267"/>
        <v>0</v>
      </c>
      <c r="Y292">
        <f t="shared" si="268"/>
        <v>0</v>
      </c>
      <c r="Z292">
        <f t="shared" si="269"/>
        <v>0</v>
      </c>
      <c r="AA292">
        <f t="shared" si="270"/>
        <v>0</v>
      </c>
      <c r="AB292">
        <f t="shared" si="271"/>
        <v>0</v>
      </c>
      <c r="AC292">
        <f t="shared" si="272"/>
        <v>0</v>
      </c>
      <c r="AD292">
        <f t="shared" si="273"/>
        <v>0</v>
      </c>
      <c r="AE292">
        <f t="shared" si="274"/>
        <v>0</v>
      </c>
      <c r="AF292">
        <f t="shared" si="275"/>
        <v>0</v>
      </c>
      <c r="AG292">
        <f t="shared" si="276"/>
        <v>0</v>
      </c>
      <c r="AH292">
        <f t="shared" si="277"/>
        <v>0</v>
      </c>
      <c r="AI292">
        <f t="shared" si="278"/>
        <v>0</v>
      </c>
      <c r="AJ292">
        <f t="shared" si="279"/>
        <v>0</v>
      </c>
      <c r="AK292">
        <f t="shared" si="280"/>
        <v>0</v>
      </c>
      <c r="AL292">
        <f t="shared" si="281"/>
        <v>0</v>
      </c>
      <c r="AM292">
        <f t="shared" si="282"/>
        <v>0</v>
      </c>
      <c r="AN292">
        <f t="shared" si="283"/>
        <v>0</v>
      </c>
      <c r="AO292">
        <f t="shared" si="284"/>
        <v>0</v>
      </c>
      <c r="AP292">
        <f t="shared" si="285"/>
        <v>0</v>
      </c>
      <c r="AQ292">
        <f t="shared" si="286"/>
        <v>0</v>
      </c>
      <c r="AR292">
        <f t="shared" si="287"/>
        <v>0</v>
      </c>
      <c r="AS292">
        <f t="shared" si="288"/>
        <v>0</v>
      </c>
      <c r="AT292">
        <f t="shared" si="289"/>
        <v>0</v>
      </c>
      <c r="AU292">
        <f t="shared" si="290"/>
        <v>0</v>
      </c>
    </row>
    <row r="293" spans="1:50" ht="23.1" customHeight="1" x14ac:dyDescent="0.3">
      <c r="A293" s="6" t="s">
        <v>111</v>
      </c>
      <c r="B293" s="6" t="s">
        <v>112</v>
      </c>
      <c r="C293" s="8" t="s">
        <v>79</v>
      </c>
      <c r="D293" s="9">
        <v>1.6</v>
      </c>
      <c r="E293" s="9">
        <v>0</v>
      </c>
      <c r="F293" s="9">
        <f>ROUNDDOWN(D293*E293, 0)</f>
        <v>0</v>
      </c>
      <c r="G293" s="9">
        <v>0</v>
      </c>
      <c r="H293" s="9">
        <f>ROUNDDOWN(D293*G293, 0)</f>
        <v>0</v>
      </c>
      <c r="I293" s="9"/>
      <c r="J293" s="9">
        <f>ROUNDDOWN(D293*I293, 0)</f>
        <v>0</v>
      </c>
      <c r="K293" s="9">
        <f t="shared" si="259"/>
        <v>0</v>
      </c>
      <c r="L293" s="9">
        <f t="shared" si="259"/>
        <v>0</v>
      </c>
      <c r="M293" s="15"/>
      <c r="O293" t="str">
        <f t="shared" si="260"/>
        <v>03</v>
      </c>
      <c r="P293" t="s">
        <v>464</v>
      </c>
      <c r="Q293">
        <v>1</v>
      </c>
      <c r="R293">
        <f t="shared" si="261"/>
        <v>0</v>
      </c>
      <c r="S293">
        <f t="shared" si="262"/>
        <v>0</v>
      </c>
      <c r="T293">
        <f t="shared" si="263"/>
        <v>0</v>
      </c>
      <c r="U293">
        <f t="shared" si="264"/>
        <v>0</v>
      </c>
      <c r="V293">
        <f t="shared" si="265"/>
        <v>0</v>
      </c>
      <c r="W293">
        <f t="shared" si="266"/>
        <v>0</v>
      </c>
      <c r="X293">
        <f t="shared" si="267"/>
        <v>0</v>
      </c>
      <c r="Y293">
        <f t="shared" si="268"/>
        <v>0</v>
      </c>
      <c r="Z293">
        <f t="shared" si="269"/>
        <v>0</v>
      </c>
      <c r="AA293">
        <f t="shared" si="270"/>
        <v>0</v>
      </c>
      <c r="AB293">
        <f t="shared" si="271"/>
        <v>0</v>
      </c>
      <c r="AC293">
        <f t="shared" si="272"/>
        <v>0</v>
      </c>
      <c r="AD293">
        <f t="shared" si="273"/>
        <v>0</v>
      </c>
      <c r="AE293">
        <f t="shared" si="274"/>
        <v>0</v>
      </c>
      <c r="AF293">
        <f t="shared" si="275"/>
        <v>0</v>
      </c>
      <c r="AG293">
        <f t="shared" si="276"/>
        <v>0</v>
      </c>
      <c r="AH293">
        <f t="shared" si="277"/>
        <v>0</v>
      </c>
      <c r="AI293">
        <f t="shared" si="278"/>
        <v>0</v>
      </c>
      <c r="AJ293">
        <f t="shared" si="279"/>
        <v>0</v>
      </c>
      <c r="AK293">
        <f t="shared" si="280"/>
        <v>0</v>
      </c>
      <c r="AL293">
        <f t="shared" si="281"/>
        <v>0</v>
      </c>
      <c r="AM293">
        <f t="shared" si="282"/>
        <v>0</v>
      </c>
      <c r="AN293">
        <f t="shared" si="283"/>
        <v>0</v>
      </c>
      <c r="AO293">
        <f t="shared" si="284"/>
        <v>0</v>
      </c>
      <c r="AP293">
        <f t="shared" si="285"/>
        <v>0</v>
      </c>
      <c r="AQ293">
        <f t="shared" si="286"/>
        <v>0</v>
      </c>
      <c r="AR293">
        <f t="shared" si="287"/>
        <v>0</v>
      </c>
      <c r="AS293">
        <f t="shared" si="288"/>
        <v>0</v>
      </c>
      <c r="AT293">
        <f t="shared" si="289"/>
        <v>0</v>
      </c>
      <c r="AU293">
        <f t="shared" si="290"/>
        <v>0</v>
      </c>
    </row>
    <row r="294" spans="1:50" ht="23.1" customHeight="1" x14ac:dyDescent="0.3">
      <c r="A294" s="6" t="s">
        <v>111</v>
      </c>
      <c r="B294" s="6" t="s">
        <v>115</v>
      </c>
      <c r="C294" s="8" t="s">
        <v>79</v>
      </c>
      <c r="D294" s="9">
        <v>2.3E-2</v>
      </c>
      <c r="E294" s="9">
        <v>0</v>
      </c>
      <c r="F294" s="9">
        <f>ROUND(D294*E294, 1)</f>
        <v>0</v>
      </c>
      <c r="G294" s="9">
        <v>0</v>
      </c>
      <c r="H294" s="9">
        <f>ROUND(D294*G294, 1)</f>
        <v>0</v>
      </c>
      <c r="I294" s="9"/>
      <c r="J294" s="9">
        <f>ROUND(D294*I294, 1)</f>
        <v>0</v>
      </c>
      <c r="K294" s="9">
        <f t="shared" si="259"/>
        <v>0</v>
      </c>
      <c r="L294" s="9">
        <f t="shared" si="259"/>
        <v>0</v>
      </c>
      <c r="M294" s="15"/>
      <c r="O294" t="str">
        <f t="shared" si="260"/>
        <v>03</v>
      </c>
      <c r="P294" t="s">
        <v>464</v>
      </c>
      <c r="Q294">
        <v>1</v>
      </c>
      <c r="R294">
        <f t="shared" si="261"/>
        <v>0</v>
      </c>
      <c r="S294">
        <f t="shared" si="262"/>
        <v>0</v>
      </c>
      <c r="T294">
        <f t="shared" si="263"/>
        <v>0</v>
      </c>
      <c r="U294">
        <f t="shared" si="264"/>
        <v>0</v>
      </c>
      <c r="V294">
        <f t="shared" si="265"/>
        <v>0</v>
      </c>
      <c r="W294">
        <f t="shared" si="266"/>
        <v>0</v>
      </c>
      <c r="X294">
        <f t="shared" si="267"/>
        <v>0</v>
      </c>
      <c r="Y294">
        <f t="shared" si="268"/>
        <v>0</v>
      </c>
      <c r="Z294">
        <f t="shared" si="269"/>
        <v>0</v>
      </c>
      <c r="AA294">
        <f t="shared" si="270"/>
        <v>0</v>
      </c>
      <c r="AB294">
        <f t="shared" si="271"/>
        <v>0</v>
      </c>
      <c r="AC294">
        <f t="shared" si="272"/>
        <v>0</v>
      </c>
      <c r="AD294">
        <f t="shared" si="273"/>
        <v>0</v>
      </c>
      <c r="AE294">
        <f t="shared" si="274"/>
        <v>0</v>
      </c>
      <c r="AF294">
        <f t="shared" si="275"/>
        <v>0</v>
      </c>
      <c r="AG294">
        <f t="shared" si="276"/>
        <v>0</v>
      </c>
      <c r="AH294">
        <f t="shared" si="277"/>
        <v>0</v>
      </c>
      <c r="AI294">
        <f t="shared" si="278"/>
        <v>0</v>
      </c>
      <c r="AJ294">
        <f t="shared" si="279"/>
        <v>0</v>
      </c>
      <c r="AK294">
        <f t="shared" si="280"/>
        <v>0</v>
      </c>
      <c r="AL294">
        <f t="shared" si="281"/>
        <v>0</v>
      </c>
      <c r="AM294">
        <f t="shared" si="282"/>
        <v>0</v>
      </c>
      <c r="AN294">
        <f t="shared" si="283"/>
        <v>0</v>
      </c>
      <c r="AO294">
        <f t="shared" si="284"/>
        <v>0</v>
      </c>
      <c r="AP294">
        <f t="shared" si="285"/>
        <v>0</v>
      </c>
      <c r="AQ294">
        <f t="shared" si="286"/>
        <v>0</v>
      </c>
      <c r="AR294">
        <f t="shared" si="287"/>
        <v>0</v>
      </c>
      <c r="AS294">
        <f t="shared" si="288"/>
        <v>0</v>
      </c>
      <c r="AT294">
        <f t="shared" si="289"/>
        <v>0</v>
      </c>
      <c r="AU294">
        <f t="shared" si="290"/>
        <v>0</v>
      </c>
    </row>
    <row r="295" spans="1:50" ht="23.1" customHeight="1" x14ac:dyDescent="0.3">
      <c r="A295" s="6" t="s">
        <v>111</v>
      </c>
      <c r="B295" s="6" t="s">
        <v>114</v>
      </c>
      <c r="C295" s="8" t="s">
        <v>79</v>
      </c>
      <c r="D295" s="9">
        <v>42.1</v>
      </c>
      <c r="E295" s="9">
        <v>0</v>
      </c>
      <c r="F295" s="9">
        <f>ROUNDDOWN(D295*E295, 0)</f>
        <v>0</v>
      </c>
      <c r="G295" s="9">
        <v>0</v>
      </c>
      <c r="H295" s="9">
        <f>ROUNDDOWN(D295*G295, 0)</f>
        <v>0</v>
      </c>
      <c r="I295" s="9"/>
      <c r="J295" s="9">
        <f>ROUNDDOWN(D295*I295, 0)</f>
        <v>0</v>
      </c>
      <c r="K295" s="9">
        <f t="shared" si="259"/>
        <v>0</v>
      </c>
      <c r="L295" s="9">
        <f t="shared" si="259"/>
        <v>0</v>
      </c>
      <c r="M295" s="15"/>
      <c r="O295" t="str">
        <f t="shared" si="260"/>
        <v>03</v>
      </c>
      <c r="P295" t="s">
        <v>464</v>
      </c>
      <c r="Q295">
        <v>1</v>
      </c>
      <c r="R295">
        <f t="shared" si="261"/>
        <v>0</v>
      </c>
      <c r="S295">
        <f t="shared" si="262"/>
        <v>0</v>
      </c>
      <c r="T295">
        <f t="shared" si="263"/>
        <v>0</v>
      </c>
      <c r="U295">
        <f t="shared" si="264"/>
        <v>0</v>
      </c>
      <c r="V295">
        <f t="shared" si="265"/>
        <v>0</v>
      </c>
      <c r="W295">
        <f t="shared" si="266"/>
        <v>0</v>
      </c>
      <c r="X295">
        <f t="shared" si="267"/>
        <v>0</v>
      </c>
      <c r="Y295">
        <f t="shared" si="268"/>
        <v>0</v>
      </c>
      <c r="Z295">
        <f t="shared" si="269"/>
        <v>0</v>
      </c>
      <c r="AA295">
        <f t="shared" si="270"/>
        <v>0</v>
      </c>
      <c r="AB295">
        <f t="shared" si="271"/>
        <v>0</v>
      </c>
      <c r="AC295">
        <f t="shared" si="272"/>
        <v>0</v>
      </c>
      <c r="AD295">
        <f t="shared" si="273"/>
        <v>0</v>
      </c>
      <c r="AE295">
        <f t="shared" si="274"/>
        <v>0</v>
      </c>
      <c r="AF295">
        <f t="shared" si="275"/>
        <v>0</v>
      </c>
      <c r="AG295">
        <f t="shared" si="276"/>
        <v>0</v>
      </c>
      <c r="AH295">
        <f t="shared" si="277"/>
        <v>0</v>
      </c>
      <c r="AI295">
        <f t="shared" si="278"/>
        <v>0</v>
      </c>
      <c r="AJ295">
        <f t="shared" si="279"/>
        <v>0</v>
      </c>
      <c r="AK295">
        <f t="shared" si="280"/>
        <v>0</v>
      </c>
      <c r="AL295">
        <f t="shared" si="281"/>
        <v>0</v>
      </c>
      <c r="AM295">
        <f t="shared" si="282"/>
        <v>0</v>
      </c>
      <c r="AN295">
        <f t="shared" si="283"/>
        <v>0</v>
      </c>
      <c r="AO295">
        <f t="shared" si="284"/>
        <v>0</v>
      </c>
      <c r="AP295">
        <f t="shared" si="285"/>
        <v>0</v>
      </c>
      <c r="AQ295">
        <f t="shared" si="286"/>
        <v>0</v>
      </c>
      <c r="AR295">
        <f t="shared" si="287"/>
        <v>0</v>
      </c>
      <c r="AS295">
        <f t="shared" si="288"/>
        <v>0</v>
      </c>
      <c r="AT295">
        <f t="shared" si="289"/>
        <v>0</v>
      </c>
      <c r="AU295">
        <f t="shared" si="290"/>
        <v>0</v>
      </c>
    </row>
    <row r="296" spans="1:50" ht="23.1" customHeight="1" x14ac:dyDescent="0.3">
      <c r="A296" s="6" t="s">
        <v>111</v>
      </c>
      <c r="B296" s="6" t="s">
        <v>117</v>
      </c>
      <c r="C296" s="8" t="s">
        <v>79</v>
      </c>
      <c r="D296" s="9">
        <v>0.1</v>
      </c>
      <c r="E296" s="9">
        <v>0</v>
      </c>
      <c r="F296" s="9">
        <f>ROUNDDOWN(D296*E296, 0)</f>
        <v>0</v>
      </c>
      <c r="G296" s="9">
        <v>0</v>
      </c>
      <c r="H296" s="9">
        <f>ROUNDDOWN(D296*G296, 0)</f>
        <v>0</v>
      </c>
      <c r="I296" s="9"/>
      <c r="J296" s="9">
        <f>ROUNDDOWN(D296*I296, 0)</f>
        <v>0</v>
      </c>
      <c r="K296" s="9">
        <f t="shared" si="259"/>
        <v>0</v>
      </c>
      <c r="L296" s="9">
        <f t="shared" si="259"/>
        <v>0</v>
      </c>
      <c r="M296" s="15"/>
      <c r="O296" t="str">
        <f t="shared" si="260"/>
        <v>03</v>
      </c>
      <c r="P296" t="s">
        <v>464</v>
      </c>
      <c r="Q296">
        <v>1</v>
      </c>
      <c r="R296">
        <f t="shared" si="261"/>
        <v>0</v>
      </c>
      <c r="S296">
        <f t="shared" si="262"/>
        <v>0</v>
      </c>
      <c r="T296">
        <f t="shared" si="263"/>
        <v>0</v>
      </c>
      <c r="U296">
        <f t="shared" si="264"/>
        <v>0</v>
      </c>
      <c r="V296">
        <f t="shared" si="265"/>
        <v>0</v>
      </c>
      <c r="W296">
        <f t="shared" si="266"/>
        <v>0</v>
      </c>
      <c r="X296">
        <f t="shared" si="267"/>
        <v>0</v>
      </c>
      <c r="Y296">
        <f t="shared" si="268"/>
        <v>0</v>
      </c>
      <c r="Z296">
        <f t="shared" si="269"/>
        <v>0</v>
      </c>
      <c r="AA296">
        <f t="shared" si="270"/>
        <v>0</v>
      </c>
      <c r="AB296">
        <f t="shared" si="271"/>
        <v>0</v>
      </c>
      <c r="AC296">
        <f t="shared" si="272"/>
        <v>0</v>
      </c>
      <c r="AD296">
        <f t="shared" si="273"/>
        <v>0</v>
      </c>
      <c r="AE296">
        <f t="shared" si="274"/>
        <v>0</v>
      </c>
      <c r="AF296">
        <f t="shared" si="275"/>
        <v>0</v>
      </c>
      <c r="AG296">
        <f t="shared" si="276"/>
        <v>0</v>
      </c>
      <c r="AH296">
        <f t="shared" si="277"/>
        <v>0</v>
      </c>
      <c r="AI296">
        <f t="shared" si="278"/>
        <v>0</v>
      </c>
      <c r="AJ296">
        <f t="shared" si="279"/>
        <v>0</v>
      </c>
      <c r="AK296">
        <f t="shared" si="280"/>
        <v>0</v>
      </c>
      <c r="AL296">
        <f t="shared" si="281"/>
        <v>0</v>
      </c>
      <c r="AM296">
        <f t="shared" si="282"/>
        <v>0</v>
      </c>
      <c r="AN296">
        <f t="shared" si="283"/>
        <v>0</v>
      </c>
      <c r="AO296">
        <f t="shared" si="284"/>
        <v>0</v>
      </c>
      <c r="AP296">
        <f t="shared" si="285"/>
        <v>0</v>
      </c>
      <c r="AQ296">
        <f t="shared" si="286"/>
        <v>0</v>
      </c>
      <c r="AR296">
        <f t="shared" si="287"/>
        <v>0</v>
      </c>
      <c r="AS296">
        <f t="shared" si="288"/>
        <v>0</v>
      </c>
      <c r="AT296">
        <f t="shared" si="289"/>
        <v>0</v>
      </c>
      <c r="AU296">
        <f t="shared" si="290"/>
        <v>0</v>
      </c>
    </row>
    <row r="297" spans="1:50" ht="23.1" customHeight="1" x14ac:dyDescent="0.3">
      <c r="A297" s="7"/>
      <c r="B297" s="7"/>
      <c r="C297" s="14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50" ht="23.1" customHeight="1" x14ac:dyDescent="0.3">
      <c r="A298" s="7"/>
      <c r="B298" s="7"/>
      <c r="C298" s="14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50" ht="23.1" customHeight="1" x14ac:dyDescent="0.3">
      <c r="A299" s="7"/>
      <c r="B299" s="7"/>
      <c r="C299" s="14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50" ht="23.1" customHeight="1" x14ac:dyDescent="0.3">
      <c r="A300" s="7"/>
      <c r="B300" s="7"/>
      <c r="C300" s="14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50" ht="23.1" customHeight="1" x14ac:dyDescent="0.3">
      <c r="A301" s="7"/>
      <c r="B301" s="7"/>
      <c r="C301" s="14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50" ht="23.1" customHeight="1" x14ac:dyDescent="0.3">
      <c r="A302" s="7"/>
      <c r="B302" s="7"/>
      <c r="C302" s="14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50" ht="23.1" customHeight="1" x14ac:dyDescent="0.3">
      <c r="A303" s="7"/>
      <c r="B303" s="7"/>
      <c r="C303" s="14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50" ht="23.1" customHeight="1" x14ac:dyDescent="0.3">
      <c r="A304" s="7"/>
      <c r="B304" s="7"/>
      <c r="C304" s="14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50" ht="23.1" customHeight="1" x14ac:dyDescent="0.3">
      <c r="A305" s="7"/>
      <c r="B305" s="7"/>
      <c r="C305" s="14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50" ht="23.1" customHeight="1" x14ac:dyDescent="0.3">
      <c r="A306" s="7"/>
      <c r="B306" s="7"/>
      <c r="C306" s="14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50" ht="23.1" customHeight="1" x14ac:dyDescent="0.3">
      <c r="A307" s="7"/>
      <c r="B307" s="7"/>
      <c r="C307" s="14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50" ht="23.1" customHeight="1" x14ac:dyDescent="0.3">
      <c r="A308" s="10" t="s">
        <v>131</v>
      </c>
      <c r="B308" s="11"/>
      <c r="C308" s="12"/>
      <c r="D308" s="13"/>
      <c r="E308" s="13"/>
      <c r="F308" s="13">
        <f>ROUNDDOWN(SUMIF(Q291:Q307, "1", F291:F307), 0)</f>
        <v>0</v>
      </c>
      <c r="G308" s="13"/>
      <c r="H308" s="13">
        <f>ROUNDDOWN(SUMIF(Q291:Q307, "1", H291:H307), 0)</f>
        <v>0</v>
      </c>
      <c r="I308" s="13"/>
      <c r="J308" s="13">
        <f>ROUNDDOWN(SUMIF(Q291:Q307, "1", J291:J307), 0)</f>
        <v>0</v>
      </c>
      <c r="K308" s="13"/>
      <c r="L308" s="13">
        <f>F308+H308+J308</f>
        <v>0</v>
      </c>
      <c r="M308" s="13"/>
      <c r="R308">
        <f t="shared" ref="R308:AX308" si="291">ROUNDDOWN(SUM(R291:R296), 0)</f>
        <v>0</v>
      </c>
      <c r="S308">
        <f t="shared" si="291"/>
        <v>0</v>
      </c>
      <c r="T308">
        <f t="shared" si="291"/>
        <v>0</v>
      </c>
      <c r="U308">
        <f t="shared" si="291"/>
        <v>0</v>
      </c>
      <c r="V308">
        <f t="shared" si="291"/>
        <v>0</v>
      </c>
      <c r="W308">
        <f t="shared" si="291"/>
        <v>0</v>
      </c>
      <c r="X308">
        <f t="shared" si="291"/>
        <v>0</v>
      </c>
      <c r="Y308">
        <f t="shared" si="291"/>
        <v>0</v>
      </c>
      <c r="Z308">
        <f t="shared" si="291"/>
        <v>0</v>
      </c>
      <c r="AA308">
        <f t="shared" si="291"/>
        <v>0</v>
      </c>
      <c r="AB308">
        <f t="shared" si="291"/>
        <v>0</v>
      </c>
      <c r="AC308">
        <f t="shared" si="291"/>
        <v>0</v>
      </c>
      <c r="AD308">
        <f t="shared" si="291"/>
        <v>0</v>
      </c>
      <c r="AE308">
        <f t="shared" si="291"/>
        <v>0</v>
      </c>
      <c r="AF308">
        <f t="shared" si="291"/>
        <v>0</v>
      </c>
      <c r="AG308">
        <f t="shared" si="291"/>
        <v>0</v>
      </c>
      <c r="AH308">
        <f t="shared" si="291"/>
        <v>0</v>
      </c>
      <c r="AI308">
        <f t="shared" si="291"/>
        <v>0</v>
      </c>
      <c r="AJ308">
        <f t="shared" si="291"/>
        <v>0</v>
      </c>
      <c r="AK308">
        <f t="shared" si="291"/>
        <v>0</v>
      </c>
      <c r="AL308">
        <f t="shared" si="291"/>
        <v>0</v>
      </c>
      <c r="AM308">
        <f t="shared" si="291"/>
        <v>0</v>
      </c>
      <c r="AN308">
        <f t="shared" si="291"/>
        <v>0</v>
      </c>
      <c r="AO308">
        <f t="shared" si="291"/>
        <v>0</v>
      </c>
      <c r="AP308">
        <f t="shared" si="291"/>
        <v>0</v>
      </c>
      <c r="AQ308">
        <f t="shared" si="291"/>
        <v>0</v>
      </c>
      <c r="AR308">
        <f t="shared" si="291"/>
        <v>0</v>
      </c>
      <c r="AS308">
        <f t="shared" si="291"/>
        <v>0</v>
      </c>
      <c r="AT308">
        <f t="shared" si="291"/>
        <v>0</v>
      </c>
      <c r="AU308">
        <f t="shared" si="291"/>
        <v>0</v>
      </c>
      <c r="AV308">
        <f t="shared" si="291"/>
        <v>0</v>
      </c>
      <c r="AW308">
        <f t="shared" si="291"/>
        <v>0</v>
      </c>
      <c r="AX308">
        <f t="shared" si="291"/>
        <v>0</v>
      </c>
    </row>
    <row r="309" spans="1:50" ht="23.1" customHeight="1" x14ac:dyDescent="0.3">
      <c r="A309" s="57" t="s">
        <v>504</v>
      </c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1:50" ht="23.1" customHeight="1" x14ac:dyDescent="0.3">
      <c r="A310" s="6" t="s">
        <v>15</v>
      </c>
      <c r="B310" s="6" t="s">
        <v>16</v>
      </c>
      <c r="C310" s="8" t="s">
        <v>17</v>
      </c>
      <c r="D310" s="9">
        <v>211.8</v>
      </c>
      <c r="E310" s="9"/>
      <c r="F310" s="9">
        <f>ROUNDDOWN(D310*E310, 0)</f>
        <v>0</v>
      </c>
      <c r="G310" s="9">
        <v>0</v>
      </c>
      <c r="H310" s="9">
        <f>ROUNDDOWN(D310*G310, 0)</f>
        <v>0</v>
      </c>
      <c r="I310" s="9">
        <v>0</v>
      </c>
      <c r="J310" s="9">
        <f>ROUNDDOWN(D310*I310, 0)</f>
        <v>0</v>
      </c>
      <c r="K310" s="9">
        <f>E310+G310+I310</f>
        <v>0</v>
      </c>
      <c r="L310" s="9">
        <f>F310+H310+J310</f>
        <v>0</v>
      </c>
      <c r="M310" s="15" t="s">
        <v>18</v>
      </c>
      <c r="O310" t="str">
        <f>"01"</f>
        <v>01</v>
      </c>
      <c r="P310" t="s">
        <v>460</v>
      </c>
      <c r="Q310">
        <v>1</v>
      </c>
      <c r="R310">
        <f>IF(P310="기계경비", J310, 0)</f>
        <v>0</v>
      </c>
      <c r="S310">
        <f>IF(P310="운반비", J310, 0)</f>
        <v>0</v>
      </c>
      <c r="T310">
        <f>IF(P310="작업부산물", F310, 0)</f>
        <v>0</v>
      </c>
      <c r="U310">
        <f>IF(P310="관급", F310, 0)</f>
        <v>0</v>
      </c>
      <c r="V310">
        <f>IF(P310="외주비", J310, 0)</f>
        <v>0</v>
      </c>
      <c r="W310">
        <f>IF(P310="장비비", J310, 0)</f>
        <v>0</v>
      </c>
      <c r="X310">
        <f>IF(P310="폐기물처리비", J310, 0)</f>
        <v>0</v>
      </c>
      <c r="Y310">
        <f>IF(P310="가설비", J310, 0)</f>
        <v>0</v>
      </c>
      <c r="Z310">
        <f>IF(P310="잡비제외분", F310, 0)</f>
        <v>0</v>
      </c>
      <c r="AA310">
        <f>IF(P310="사급자재대", L310, 0)</f>
        <v>0</v>
      </c>
      <c r="AB310">
        <f>IF(P310="관급자재대", L310, 0)</f>
        <v>0</v>
      </c>
      <c r="AC310">
        <f>IF(P310="관급자 관급 자재대", L310, 0)</f>
        <v>0</v>
      </c>
      <c r="AD310">
        <f>IF(P310="사용자항목2", L310, 0)</f>
        <v>0</v>
      </c>
      <c r="AE310">
        <f>IF(P310="안전관리비", L310, 0)</f>
        <v>0</v>
      </c>
      <c r="AF310">
        <f>IF(P310="품질관리비", L310, 0)</f>
        <v>0</v>
      </c>
      <c r="AG310">
        <f>IF(P310="사용자항목5", L310, 0)</f>
        <v>0</v>
      </c>
      <c r="AH310">
        <f>IF(P310="사용자항목6", L310, 0)</f>
        <v>0</v>
      </c>
      <c r="AI310">
        <f>IF(P310="사용자항목7", L310, 0)</f>
        <v>0</v>
      </c>
      <c r="AJ310">
        <f>IF(P310="사용자항목8", L310, 0)</f>
        <v>0</v>
      </c>
      <c r="AK310">
        <f>IF(P310="사용자항목9", L310, 0)</f>
        <v>0</v>
      </c>
      <c r="AL310">
        <f>IF(P310="사용자항목10", L310, 0)</f>
        <v>0</v>
      </c>
      <c r="AM310">
        <f>IF(P310="사용자항목11", L310, 0)</f>
        <v>0</v>
      </c>
      <c r="AN310">
        <f>IF(P310="사용자항목12", L310, 0)</f>
        <v>0</v>
      </c>
      <c r="AO310">
        <f>IF(P310="사용자항목13", L310, 0)</f>
        <v>0</v>
      </c>
      <c r="AP310">
        <f>IF(P310="사용자항목14", L310, 0)</f>
        <v>0</v>
      </c>
      <c r="AQ310">
        <f>IF(P310="사용자항목15", L310, 0)</f>
        <v>0</v>
      </c>
      <c r="AR310">
        <f>IF(P310="사용자항목16", L310, 0)</f>
        <v>0</v>
      </c>
      <c r="AS310">
        <f>IF(P310="사용자항목17", L310, 0)</f>
        <v>0</v>
      </c>
      <c r="AT310">
        <f>IF(P310="사용자항목18", L310, 0)</f>
        <v>0</v>
      </c>
      <c r="AU310">
        <f>IF(P310="사용자항목19", L310, 0)</f>
        <v>0</v>
      </c>
    </row>
    <row r="311" spans="1:50" ht="23.1" customHeight="1" x14ac:dyDescent="0.3">
      <c r="A311" s="7"/>
      <c r="B311" s="7"/>
      <c r="C311" s="14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50" ht="23.1" customHeight="1" x14ac:dyDescent="0.3">
      <c r="A312" s="7"/>
      <c r="B312" s="7"/>
      <c r="C312" s="14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50" ht="23.1" customHeight="1" x14ac:dyDescent="0.3">
      <c r="A313" s="7"/>
      <c r="B313" s="7"/>
      <c r="C313" s="14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50" ht="23.1" customHeight="1" x14ac:dyDescent="0.3">
      <c r="A314" s="7"/>
      <c r="B314" s="7"/>
      <c r="C314" s="14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50" ht="23.1" customHeight="1" x14ac:dyDescent="0.3">
      <c r="A315" s="7"/>
      <c r="B315" s="7"/>
      <c r="C315" s="14"/>
      <c r="D315" s="9"/>
      <c r="E315" s="9"/>
      <c r="F315" s="9"/>
      <c r="G315" s="9"/>
      <c r="H315" s="9"/>
      <c r="I315" s="9"/>
      <c r="J315" s="9"/>
      <c r="K315" s="9"/>
      <c r="L315" s="9"/>
      <c r="M315" s="9"/>
    </row>
    <row r="316" spans="1:50" ht="23.1" customHeight="1" x14ac:dyDescent="0.3">
      <c r="A316" s="7"/>
      <c r="B316" s="7"/>
      <c r="C316" s="14"/>
      <c r="D316" s="9"/>
      <c r="E316" s="9"/>
      <c r="F316" s="9"/>
      <c r="G316" s="9"/>
      <c r="H316" s="9"/>
      <c r="I316" s="9"/>
      <c r="J316" s="9"/>
      <c r="K316" s="9"/>
      <c r="L316" s="9"/>
      <c r="M316" s="9"/>
    </row>
    <row r="317" spans="1:50" ht="23.1" customHeight="1" x14ac:dyDescent="0.3">
      <c r="A317" s="7"/>
      <c r="B317" s="7"/>
      <c r="C317" s="14"/>
      <c r="D317" s="9"/>
      <c r="E317" s="9"/>
      <c r="F317" s="9"/>
      <c r="G317" s="9"/>
      <c r="H317" s="9"/>
      <c r="I317" s="9"/>
      <c r="J317" s="9"/>
      <c r="K317" s="9"/>
      <c r="L317" s="9"/>
      <c r="M317" s="9"/>
    </row>
    <row r="318" spans="1:50" ht="23.1" customHeight="1" x14ac:dyDescent="0.3">
      <c r="A318" s="7"/>
      <c r="B318" s="7"/>
      <c r="C318" s="14"/>
      <c r="D318" s="9"/>
      <c r="E318" s="9"/>
      <c r="F318" s="9"/>
      <c r="G318" s="9"/>
      <c r="H318" s="9"/>
      <c r="I318" s="9"/>
      <c r="J318" s="9"/>
      <c r="K318" s="9"/>
      <c r="L318" s="9"/>
      <c r="M318" s="9"/>
    </row>
    <row r="319" spans="1:50" ht="23.1" customHeight="1" x14ac:dyDescent="0.3">
      <c r="A319" s="7"/>
      <c r="B319" s="7"/>
      <c r="C319" s="14"/>
      <c r="D319" s="9"/>
      <c r="E319" s="9"/>
      <c r="F319" s="9"/>
      <c r="G319" s="9"/>
      <c r="H319" s="9"/>
      <c r="I319" s="9"/>
      <c r="J319" s="9"/>
      <c r="K319" s="9"/>
      <c r="L319" s="9"/>
      <c r="M319" s="9"/>
    </row>
    <row r="320" spans="1:50" ht="23.1" customHeight="1" x14ac:dyDescent="0.3">
      <c r="A320" s="7"/>
      <c r="B320" s="7"/>
      <c r="C320" s="14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50" ht="23.1" customHeight="1" x14ac:dyDescent="0.3">
      <c r="A321" s="7"/>
      <c r="B321" s="7"/>
      <c r="C321" s="14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50" ht="23.1" customHeight="1" x14ac:dyDescent="0.3">
      <c r="A322" s="7"/>
      <c r="B322" s="7"/>
      <c r="C322" s="14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50" ht="23.1" customHeight="1" x14ac:dyDescent="0.3">
      <c r="A323" s="7"/>
      <c r="B323" s="7"/>
      <c r="C323" s="14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50" ht="23.1" customHeight="1" x14ac:dyDescent="0.3">
      <c r="A324" s="7"/>
      <c r="B324" s="7"/>
      <c r="C324" s="14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50" ht="23.1" customHeight="1" x14ac:dyDescent="0.3">
      <c r="A325" s="7"/>
      <c r="B325" s="7"/>
      <c r="C325" s="14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50" ht="23.1" customHeight="1" x14ac:dyDescent="0.3">
      <c r="A326" s="7"/>
      <c r="B326" s="7"/>
      <c r="C326" s="14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50" ht="23.1" customHeight="1" x14ac:dyDescent="0.3">
      <c r="A327" s="10" t="s">
        <v>131</v>
      </c>
      <c r="B327" s="11"/>
      <c r="C327" s="12"/>
      <c r="D327" s="13"/>
      <c r="E327" s="13"/>
      <c r="F327" s="13">
        <f>ROUNDDOWN(SUMIF(Q310:Q326, "1", F310:F326), 0)</f>
        <v>0</v>
      </c>
      <c r="G327" s="13"/>
      <c r="H327" s="13">
        <f>ROUNDDOWN(SUMIF(Q310:Q326, "1", H310:H326), 0)</f>
        <v>0</v>
      </c>
      <c r="I327" s="13"/>
      <c r="J327" s="13">
        <f>ROUNDDOWN(SUMIF(Q310:Q326, "1", J310:J326), 0)</f>
        <v>0</v>
      </c>
      <c r="K327" s="13"/>
      <c r="L327" s="13">
        <f>F327+H327+J327</f>
        <v>0</v>
      </c>
      <c r="M327" s="13"/>
      <c r="R327">
        <f t="shared" ref="R327:AX327" si="292">ROUNDDOWN(SUM(R310:R310), 0)</f>
        <v>0</v>
      </c>
      <c r="S327">
        <f t="shared" si="292"/>
        <v>0</v>
      </c>
      <c r="T327">
        <f t="shared" si="292"/>
        <v>0</v>
      </c>
      <c r="U327">
        <f t="shared" si="292"/>
        <v>0</v>
      </c>
      <c r="V327">
        <f t="shared" si="292"/>
        <v>0</v>
      </c>
      <c r="W327">
        <f t="shared" si="292"/>
        <v>0</v>
      </c>
      <c r="X327">
        <f t="shared" si="292"/>
        <v>0</v>
      </c>
      <c r="Y327">
        <f t="shared" si="292"/>
        <v>0</v>
      </c>
      <c r="Z327">
        <f t="shared" si="292"/>
        <v>0</v>
      </c>
      <c r="AA327">
        <f t="shared" si="292"/>
        <v>0</v>
      </c>
      <c r="AB327">
        <f t="shared" si="292"/>
        <v>0</v>
      </c>
      <c r="AC327">
        <f t="shared" si="292"/>
        <v>0</v>
      </c>
      <c r="AD327">
        <f t="shared" si="292"/>
        <v>0</v>
      </c>
      <c r="AE327">
        <f t="shared" si="292"/>
        <v>0</v>
      </c>
      <c r="AF327">
        <f t="shared" si="292"/>
        <v>0</v>
      </c>
      <c r="AG327">
        <f t="shared" si="292"/>
        <v>0</v>
      </c>
      <c r="AH327">
        <f t="shared" si="292"/>
        <v>0</v>
      </c>
      <c r="AI327">
        <f t="shared" si="292"/>
        <v>0</v>
      </c>
      <c r="AJ327">
        <f t="shared" si="292"/>
        <v>0</v>
      </c>
      <c r="AK327">
        <f t="shared" si="292"/>
        <v>0</v>
      </c>
      <c r="AL327">
        <f t="shared" si="292"/>
        <v>0</v>
      </c>
      <c r="AM327">
        <f t="shared" si="292"/>
        <v>0</v>
      </c>
      <c r="AN327">
        <f t="shared" si="292"/>
        <v>0</v>
      </c>
      <c r="AO327">
        <f t="shared" si="292"/>
        <v>0</v>
      </c>
      <c r="AP327">
        <f t="shared" si="292"/>
        <v>0</v>
      </c>
      <c r="AQ327">
        <f t="shared" si="292"/>
        <v>0</v>
      </c>
      <c r="AR327">
        <f t="shared" si="292"/>
        <v>0</v>
      </c>
      <c r="AS327">
        <f t="shared" si="292"/>
        <v>0</v>
      </c>
      <c r="AT327">
        <f t="shared" si="292"/>
        <v>0</v>
      </c>
      <c r="AU327">
        <f t="shared" si="292"/>
        <v>0</v>
      </c>
      <c r="AV327">
        <f t="shared" si="292"/>
        <v>0</v>
      </c>
      <c r="AW327">
        <f t="shared" si="292"/>
        <v>0</v>
      </c>
      <c r="AX327">
        <f t="shared" si="292"/>
        <v>0</v>
      </c>
    </row>
    <row r="328" spans="1:50" ht="23.1" customHeight="1" x14ac:dyDescent="0.3">
      <c r="A328" s="57" t="s">
        <v>505</v>
      </c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1:50" ht="23.1" customHeight="1" x14ac:dyDescent="0.3">
      <c r="A329" s="6" t="s">
        <v>464</v>
      </c>
      <c r="B329" s="7"/>
      <c r="C329" s="8" t="s">
        <v>130</v>
      </c>
      <c r="D329" s="9">
        <v>1</v>
      </c>
      <c r="E329" s="9"/>
      <c r="F329" s="9">
        <f>ROUNDDOWN(D329*E329, 0)</f>
        <v>0</v>
      </c>
      <c r="G329" s="9"/>
      <c r="H329" s="9">
        <f>ROUNDDOWN(D329*G329, 0)</f>
        <v>0</v>
      </c>
      <c r="I329" s="9"/>
      <c r="J329" s="9">
        <f>ROUNDDOWN(D329*I329, 0)</f>
        <v>0</v>
      </c>
      <c r="K329" s="9">
        <f>E329+G329+I329</f>
        <v>0</v>
      </c>
      <c r="L329" s="9">
        <f>F329+H329+J329</f>
        <v>0</v>
      </c>
      <c r="M329" s="9"/>
      <c r="O329" t="str">
        <f>""</f>
        <v/>
      </c>
      <c r="P329" t="s">
        <v>464</v>
      </c>
      <c r="Q329">
        <v>1</v>
      </c>
      <c r="R329">
        <f>IF(P329="기계경비", J329, 0)</f>
        <v>0</v>
      </c>
      <c r="S329">
        <f>IF(P329="운반비", J329, 0)</f>
        <v>0</v>
      </c>
      <c r="T329">
        <f>IF(P329="작업부산물", F329, 0)</f>
        <v>0</v>
      </c>
      <c r="U329">
        <f>IF(P329="관급", F329, 0)</f>
        <v>0</v>
      </c>
      <c r="V329">
        <f>IF(P329="외주비", J329, 0)</f>
        <v>0</v>
      </c>
      <c r="W329">
        <f>IF(P329="장비비", J329, 0)</f>
        <v>0</v>
      </c>
      <c r="X329">
        <f>IF(P329="폐기물처리비", L329, 0)</f>
        <v>0</v>
      </c>
      <c r="Y329">
        <f>IF(P329="가설비", J329, 0)</f>
        <v>0</v>
      </c>
      <c r="Z329">
        <f>IF(P329="잡비제외분", F329, 0)</f>
        <v>0</v>
      </c>
      <c r="AA329">
        <f>IF(P329="사급자재대", L329, 0)</f>
        <v>0</v>
      </c>
      <c r="AB329">
        <f>IF(P329="관급자재대", L329, 0)</f>
        <v>0</v>
      </c>
      <c r="AC329">
        <f>IF(P329="관급자 관급 자재대", L329, 0)</f>
        <v>0</v>
      </c>
      <c r="AD329">
        <f>IF(P329="사용자항목2", L329, 0)</f>
        <v>0</v>
      </c>
      <c r="AE329">
        <f>IF(P329="안전관리비", L329, 0)</f>
        <v>0</v>
      </c>
      <c r="AF329">
        <f>IF(P329="품질관리비", L329, 0)</f>
        <v>0</v>
      </c>
      <c r="AG329">
        <f>IF(P329="사용자항목5", L329, 0)</f>
        <v>0</v>
      </c>
      <c r="AH329">
        <f>IF(P329="사용자항목6", L329, 0)</f>
        <v>0</v>
      </c>
      <c r="AI329">
        <f>IF(P329="사용자항목7", L329, 0)</f>
        <v>0</v>
      </c>
      <c r="AJ329">
        <f>IF(P329="사용자항목8", L329, 0)</f>
        <v>0</v>
      </c>
      <c r="AK329">
        <f>IF(P329="사용자항목9", L329, 0)</f>
        <v>0</v>
      </c>
      <c r="AL329">
        <f>IF(P329="사용자항목10", L329, 0)</f>
        <v>0</v>
      </c>
      <c r="AM329">
        <f>IF(P329="사용자항목11", L329, 0)</f>
        <v>0</v>
      </c>
      <c r="AN329">
        <f>IF(P329="사용자항목12", L329, 0)</f>
        <v>0</v>
      </c>
      <c r="AO329">
        <f>IF(P329="사용자항목13", L329, 0)</f>
        <v>0</v>
      </c>
      <c r="AP329">
        <f>IF(P329="사용자항목14", L329, 0)</f>
        <v>0</v>
      </c>
      <c r="AQ329">
        <f>IF(P329="사용자항목15", L329, 0)</f>
        <v>0</v>
      </c>
      <c r="AR329">
        <f>IF(P329="사용자항목16", L329, 0)</f>
        <v>0</v>
      </c>
      <c r="AS329">
        <f>IF(P329="사용자항목17", L329, 0)</f>
        <v>0</v>
      </c>
      <c r="AT329">
        <f>IF(P329="사용자항목18", L329, 0)</f>
        <v>0</v>
      </c>
      <c r="AU329">
        <f>IF(P329="사용자항목19", L329, 0)</f>
        <v>0</v>
      </c>
    </row>
    <row r="330" spans="1:50" ht="23.1" customHeight="1" x14ac:dyDescent="0.3">
      <c r="A330" s="7"/>
      <c r="B330" s="7"/>
      <c r="C330" s="14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50" ht="23.1" customHeight="1" x14ac:dyDescent="0.3">
      <c r="A331" s="7"/>
      <c r="B331" s="7"/>
      <c r="C331" s="14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50" ht="23.1" customHeight="1" x14ac:dyDescent="0.3">
      <c r="A332" s="7"/>
      <c r="B332" s="7"/>
      <c r="C332" s="14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50" ht="23.1" customHeight="1" x14ac:dyDescent="0.3">
      <c r="A333" s="7"/>
      <c r="B333" s="7"/>
      <c r="C333" s="14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50" ht="23.1" customHeight="1" x14ac:dyDescent="0.3">
      <c r="A334" s="7"/>
      <c r="B334" s="7"/>
      <c r="C334" s="14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50" ht="23.1" customHeight="1" x14ac:dyDescent="0.3">
      <c r="A335" s="7"/>
      <c r="B335" s="7"/>
      <c r="C335" s="14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50" ht="23.1" customHeight="1" x14ac:dyDescent="0.3">
      <c r="A336" s="7"/>
      <c r="B336" s="7"/>
      <c r="C336" s="14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50" ht="23.1" customHeight="1" x14ac:dyDescent="0.3">
      <c r="A337" s="7"/>
      <c r="B337" s="7"/>
      <c r="C337" s="14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50" ht="23.1" customHeight="1" x14ac:dyDescent="0.3">
      <c r="A338" s="7"/>
      <c r="B338" s="7"/>
      <c r="C338" s="14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50" ht="23.1" customHeight="1" x14ac:dyDescent="0.3">
      <c r="A339" s="7"/>
      <c r="B339" s="7"/>
      <c r="C339" s="14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50" ht="23.1" customHeight="1" x14ac:dyDescent="0.3">
      <c r="A340" s="7"/>
      <c r="B340" s="7"/>
      <c r="C340" s="14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50" ht="23.1" customHeight="1" x14ac:dyDescent="0.3">
      <c r="A341" s="7"/>
      <c r="B341" s="7"/>
      <c r="C341" s="14"/>
      <c r="D341" s="9"/>
      <c r="E341" s="9"/>
      <c r="F341" s="9"/>
      <c r="G341" s="9"/>
      <c r="H341" s="9"/>
      <c r="I341" s="9"/>
      <c r="J341" s="9"/>
      <c r="K341" s="9"/>
      <c r="L341" s="9"/>
      <c r="M341" s="9"/>
    </row>
    <row r="342" spans="1:50" ht="23.1" customHeight="1" x14ac:dyDescent="0.3">
      <c r="A342" s="7"/>
      <c r="B342" s="7"/>
      <c r="C342" s="14"/>
      <c r="D342" s="9"/>
      <c r="E342" s="9"/>
      <c r="F342" s="9"/>
      <c r="G342" s="9"/>
      <c r="H342" s="9"/>
      <c r="I342" s="9"/>
      <c r="J342" s="9"/>
      <c r="K342" s="9"/>
      <c r="L342" s="9"/>
      <c r="M342" s="9"/>
    </row>
    <row r="343" spans="1:50" ht="23.1" customHeight="1" x14ac:dyDescent="0.3">
      <c r="A343" s="7"/>
      <c r="B343" s="7"/>
      <c r="C343" s="14"/>
      <c r="D343" s="9"/>
      <c r="E343" s="9"/>
      <c r="F343" s="9"/>
      <c r="G343" s="9"/>
      <c r="H343" s="9"/>
      <c r="I343" s="9"/>
      <c r="J343" s="9"/>
      <c r="K343" s="9"/>
      <c r="L343" s="9"/>
      <c r="M343" s="9"/>
    </row>
    <row r="344" spans="1:50" ht="23.1" customHeight="1" x14ac:dyDescent="0.3">
      <c r="A344" s="7"/>
      <c r="B344" s="7"/>
      <c r="C344" s="14"/>
      <c r="D344" s="9"/>
      <c r="E344" s="9"/>
      <c r="F344" s="9"/>
      <c r="G344" s="9"/>
      <c r="H344" s="9"/>
      <c r="I344" s="9"/>
      <c r="J344" s="9"/>
      <c r="K344" s="9"/>
      <c r="L344" s="9"/>
      <c r="M344" s="9"/>
    </row>
    <row r="345" spans="1:50" ht="23.1" customHeight="1" x14ac:dyDescent="0.3">
      <c r="A345" s="7"/>
      <c r="B345" s="7"/>
      <c r="C345" s="14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50" ht="23.1" customHeight="1" x14ac:dyDescent="0.3">
      <c r="A346" s="10" t="s">
        <v>131</v>
      </c>
      <c r="B346" s="11"/>
      <c r="C346" s="12"/>
      <c r="D346" s="13"/>
      <c r="E346" s="13"/>
      <c r="F346" s="13">
        <f>ROUNDDOWN(SUMIF(Q329:Q345, "1", F329:F345), 0)</f>
        <v>0</v>
      </c>
      <c r="G346" s="13"/>
      <c r="H346" s="13">
        <f>ROUNDDOWN(SUMIF(Q329:Q345, "1", H329:H345), 0)</f>
        <v>0</v>
      </c>
      <c r="I346" s="13"/>
      <c r="J346" s="13">
        <f>ROUNDDOWN(SUMIF(Q329:Q345, "1", J329:J345), 0)</f>
        <v>0</v>
      </c>
      <c r="K346" s="13"/>
      <c r="L346" s="13">
        <f>F346+H346+J346</f>
        <v>0</v>
      </c>
      <c r="M346" s="13"/>
      <c r="R346">
        <f t="shared" ref="R346:AX346" si="293">ROUNDDOWN(SUM(R329:R329), 0)</f>
        <v>0</v>
      </c>
      <c r="S346">
        <f t="shared" si="293"/>
        <v>0</v>
      </c>
      <c r="T346">
        <f t="shared" si="293"/>
        <v>0</v>
      </c>
      <c r="U346">
        <f t="shared" si="293"/>
        <v>0</v>
      </c>
      <c r="V346">
        <f t="shared" si="293"/>
        <v>0</v>
      </c>
      <c r="W346">
        <f t="shared" si="293"/>
        <v>0</v>
      </c>
      <c r="X346">
        <f t="shared" si="293"/>
        <v>0</v>
      </c>
      <c r="Y346">
        <f t="shared" si="293"/>
        <v>0</v>
      </c>
      <c r="Z346">
        <f t="shared" si="293"/>
        <v>0</v>
      </c>
      <c r="AA346">
        <f t="shared" si="293"/>
        <v>0</v>
      </c>
      <c r="AB346">
        <f t="shared" si="293"/>
        <v>0</v>
      </c>
      <c r="AC346">
        <f t="shared" si="293"/>
        <v>0</v>
      </c>
      <c r="AD346">
        <f t="shared" si="293"/>
        <v>0</v>
      </c>
      <c r="AE346">
        <f t="shared" si="293"/>
        <v>0</v>
      </c>
      <c r="AF346">
        <f t="shared" si="293"/>
        <v>0</v>
      </c>
      <c r="AG346">
        <f t="shared" si="293"/>
        <v>0</v>
      </c>
      <c r="AH346">
        <f t="shared" si="293"/>
        <v>0</v>
      </c>
      <c r="AI346">
        <f t="shared" si="293"/>
        <v>0</v>
      </c>
      <c r="AJ346">
        <f t="shared" si="293"/>
        <v>0</v>
      </c>
      <c r="AK346">
        <f t="shared" si="293"/>
        <v>0</v>
      </c>
      <c r="AL346">
        <f t="shared" si="293"/>
        <v>0</v>
      </c>
      <c r="AM346">
        <f t="shared" si="293"/>
        <v>0</v>
      </c>
      <c r="AN346">
        <f t="shared" si="293"/>
        <v>0</v>
      </c>
      <c r="AO346">
        <f t="shared" si="293"/>
        <v>0</v>
      </c>
      <c r="AP346">
        <f t="shared" si="293"/>
        <v>0</v>
      </c>
      <c r="AQ346">
        <f t="shared" si="293"/>
        <v>0</v>
      </c>
      <c r="AR346">
        <f t="shared" si="293"/>
        <v>0</v>
      </c>
      <c r="AS346">
        <f t="shared" si="293"/>
        <v>0</v>
      </c>
      <c r="AT346">
        <f t="shared" si="293"/>
        <v>0</v>
      </c>
      <c r="AU346">
        <f t="shared" si="293"/>
        <v>0</v>
      </c>
      <c r="AV346">
        <f t="shared" si="293"/>
        <v>0</v>
      </c>
      <c r="AW346">
        <f t="shared" si="293"/>
        <v>0</v>
      </c>
      <c r="AX346">
        <f t="shared" si="293"/>
        <v>0</v>
      </c>
    </row>
    <row r="347" spans="1:50" ht="23.1" customHeight="1" x14ac:dyDescent="0.3">
      <c r="A347" s="57" t="s">
        <v>506</v>
      </c>
      <c r="B347" s="58"/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1:50" ht="23.1" customHeight="1" x14ac:dyDescent="0.3">
      <c r="A348" s="6" t="s">
        <v>230</v>
      </c>
      <c r="B348" s="6" t="s">
        <v>231</v>
      </c>
      <c r="C348" s="8" t="s">
        <v>232</v>
      </c>
      <c r="D348" s="9">
        <v>1</v>
      </c>
      <c r="E348" s="9"/>
      <c r="F348" s="9">
        <f t="shared" ref="F348:F355" si="294">ROUNDDOWN(D348*E348, 0)</f>
        <v>0</v>
      </c>
      <c r="G348" s="9"/>
      <c r="H348" s="9"/>
      <c r="I348" s="9"/>
      <c r="J348" s="9"/>
      <c r="K348" s="9">
        <f t="shared" ref="K348:L355" si="295">E348+G348+I348</f>
        <v>0</v>
      </c>
      <c r="L348" s="9">
        <f t="shared" si="295"/>
        <v>0</v>
      </c>
      <c r="M348" s="15"/>
      <c r="O348" t="str">
        <f>""</f>
        <v/>
      </c>
      <c r="P348" s="1" t="s">
        <v>129</v>
      </c>
      <c r="Q348">
        <v>1</v>
      </c>
      <c r="R348">
        <f t="shared" ref="R348:R355" si="296">IF(P348="기계경비", J348, 0)</f>
        <v>0</v>
      </c>
      <c r="S348">
        <f t="shared" ref="S348:S355" si="297">IF(P348="운반비", J348, 0)</f>
        <v>0</v>
      </c>
      <c r="T348">
        <f t="shared" ref="T348:T355" si="298">IF(P348="작업부산물", F348, 0)</f>
        <v>0</v>
      </c>
      <c r="U348">
        <f t="shared" ref="U348:U355" si="299">IF(P348="관급", F348, 0)</f>
        <v>0</v>
      </c>
      <c r="V348">
        <f t="shared" ref="V348:V355" si="300">IF(P348="외주비", J348, 0)</f>
        <v>0</v>
      </c>
      <c r="W348">
        <f t="shared" ref="W348:W355" si="301">IF(P348="장비비", J348, 0)</f>
        <v>0</v>
      </c>
      <c r="X348">
        <f t="shared" ref="X348:X355" si="302">IF(P348="폐기물처리비", J348, 0)</f>
        <v>0</v>
      </c>
      <c r="Y348">
        <f t="shared" ref="Y348:Y355" si="303">IF(P348="가설비", J348, 0)</f>
        <v>0</v>
      </c>
      <c r="Z348">
        <f t="shared" ref="Z348:Z355" si="304">IF(P348="잡비제외분", F348, 0)</f>
        <v>0</v>
      </c>
      <c r="AA348">
        <f t="shared" ref="AA348:AA355" si="305">IF(P348="사급자재대", L348, 0)</f>
        <v>0</v>
      </c>
      <c r="AB348">
        <f t="shared" ref="AB348:AB355" si="306">IF(P348="관급자재대", L348, 0)</f>
        <v>0</v>
      </c>
      <c r="AC348">
        <f t="shared" ref="AC348:AC355" si="307">IF(P348="관급자 관급 자재대", L348, 0)</f>
        <v>0</v>
      </c>
      <c r="AD348">
        <f t="shared" ref="AD348:AD355" si="308">IF(P348="사용자항목2", L348, 0)</f>
        <v>0</v>
      </c>
      <c r="AE348">
        <f t="shared" ref="AE348:AE355" si="309">IF(P348="안전관리비", L348, 0)</f>
        <v>0</v>
      </c>
      <c r="AF348">
        <f t="shared" ref="AF348:AF355" si="310">IF(P348="품질관리비", L348, 0)</f>
        <v>0</v>
      </c>
      <c r="AG348">
        <f t="shared" ref="AG348:AG355" si="311">IF(P348="사용자항목5", L348, 0)</f>
        <v>0</v>
      </c>
      <c r="AH348">
        <f t="shared" ref="AH348:AH355" si="312">IF(P348="사용자항목6", L348, 0)</f>
        <v>0</v>
      </c>
      <c r="AI348">
        <f t="shared" ref="AI348:AI355" si="313">IF(P348="사용자항목7", L348, 0)</f>
        <v>0</v>
      </c>
      <c r="AJ348">
        <f t="shared" ref="AJ348:AJ355" si="314">IF(P348="사용자항목8", L348, 0)</f>
        <v>0</v>
      </c>
      <c r="AK348">
        <f t="shared" ref="AK348:AK355" si="315">IF(P348="사용자항목9", L348, 0)</f>
        <v>0</v>
      </c>
      <c r="AL348">
        <f t="shared" ref="AL348:AL355" si="316">IF(P348="사용자항목10", L348, 0)</f>
        <v>0</v>
      </c>
      <c r="AM348">
        <f t="shared" ref="AM348:AM355" si="317">IF(P348="사용자항목11", L348, 0)</f>
        <v>0</v>
      </c>
      <c r="AN348">
        <f t="shared" ref="AN348:AN355" si="318">IF(P348="사용자항목12", L348, 0)</f>
        <v>0</v>
      </c>
      <c r="AO348">
        <f t="shared" ref="AO348:AO355" si="319">IF(P348="사용자항목13", L348, 0)</f>
        <v>0</v>
      </c>
      <c r="AP348">
        <f t="shared" ref="AP348:AP355" si="320">IF(P348="사용자항목14", L348, 0)</f>
        <v>0</v>
      </c>
      <c r="AQ348">
        <f t="shared" ref="AQ348:AQ355" si="321">IF(P348="사용자항목15", L348, 0)</f>
        <v>0</v>
      </c>
      <c r="AR348">
        <f t="shared" ref="AR348:AR355" si="322">IF(P348="사용자항목16", L348, 0)</f>
        <v>0</v>
      </c>
      <c r="AS348">
        <f t="shared" ref="AS348:AS355" si="323">IF(P348="사용자항목17", L348, 0)</f>
        <v>0</v>
      </c>
      <c r="AT348">
        <f t="shared" ref="AT348:AT355" si="324">IF(P348="사용자항목18", L348, 0)</f>
        <v>0</v>
      </c>
      <c r="AU348">
        <f t="shared" ref="AU348:AU355" si="325">IF(P348="사용자항목19", L348, 0)</f>
        <v>0</v>
      </c>
    </row>
    <row r="349" spans="1:50" ht="23.1" customHeight="1" x14ac:dyDescent="0.3">
      <c r="A349" s="6" t="s">
        <v>233</v>
      </c>
      <c r="B349" s="6" t="s">
        <v>231</v>
      </c>
      <c r="C349" s="8" t="s">
        <v>232</v>
      </c>
      <c r="D349" s="9">
        <v>1</v>
      </c>
      <c r="E349" s="9"/>
      <c r="F349" s="9">
        <f t="shared" si="294"/>
        <v>0</v>
      </c>
      <c r="G349" s="9"/>
      <c r="H349" s="9"/>
      <c r="I349" s="9"/>
      <c r="J349" s="9"/>
      <c r="K349" s="9">
        <f t="shared" si="295"/>
        <v>0</v>
      </c>
      <c r="L349" s="9">
        <f t="shared" si="295"/>
        <v>0</v>
      </c>
      <c r="M349" s="15"/>
      <c r="O349" t="str">
        <f>""</f>
        <v/>
      </c>
      <c r="P349" s="1" t="s">
        <v>129</v>
      </c>
      <c r="Q349">
        <v>1</v>
      </c>
      <c r="R349">
        <f t="shared" si="296"/>
        <v>0</v>
      </c>
      <c r="S349">
        <f t="shared" si="297"/>
        <v>0</v>
      </c>
      <c r="T349">
        <f t="shared" si="298"/>
        <v>0</v>
      </c>
      <c r="U349">
        <f t="shared" si="299"/>
        <v>0</v>
      </c>
      <c r="V349">
        <f t="shared" si="300"/>
        <v>0</v>
      </c>
      <c r="W349">
        <f t="shared" si="301"/>
        <v>0</v>
      </c>
      <c r="X349">
        <f t="shared" si="302"/>
        <v>0</v>
      </c>
      <c r="Y349">
        <f t="shared" si="303"/>
        <v>0</v>
      </c>
      <c r="Z349">
        <f t="shared" si="304"/>
        <v>0</v>
      </c>
      <c r="AA349">
        <f t="shared" si="305"/>
        <v>0</v>
      </c>
      <c r="AB349">
        <f t="shared" si="306"/>
        <v>0</v>
      </c>
      <c r="AC349">
        <f t="shared" si="307"/>
        <v>0</v>
      </c>
      <c r="AD349">
        <f t="shared" si="308"/>
        <v>0</v>
      </c>
      <c r="AE349">
        <f t="shared" si="309"/>
        <v>0</v>
      </c>
      <c r="AF349">
        <f t="shared" si="310"/>
        <v>0</v>
      </c>
      <c r="AG349">
        <f t="shared" si="311"/>
        <v>0</v>
      </c>
      <c r="AH349">
        <f t="shared" si="312"/>
        <v>0</v>
      </c>
      <c r="AI349">
        <f t="shared" si="313"/>
        <v>0</v>
      </c>
      <c r="AJ349">
        <f t="shared" si="314"/>
        <v>0</v>
      </c>
      <c r="AK349">
        <f t="shared" si="315"/>
        <v>0</v>
      </c>
      <c r="AL349">
        <f t="shared" si="316"/>
        <v>0</v>
      </c>
      <c r="AM349">
        <f t="shared" si="317"/>
        <v>0</v>
      </c>
      <c r="AN349">
        <f t="shared" si="318"/>
        <v>0</v>
      </c>
      <c r="AO349">
        <f t="shared" si="319"/>
        <v>0</v>
      </c>
      <c r="AP349">
        <f t="shared" si="320"/>
        <v>0</v>
      </c>
      <c r="AQ349">
        <f t="shared" si="321"/>
        <v>0</v>
      </c>
      <c r="AR349">
        <f t="shared" si="322"/>
        <v>0</v>
      </c>
      <c r="AS349">
        <f t="shared" si="323"/>
        <v>0</v>
      </c>
      <c r="AT349">
        <f t="shared" si="324"/>
        <v>0</v>
      </c>
      <c r="AU349">
        <f t="shared" si="325"/>
        <v>0</v>
      </c>
    </row>
    <row r="350" spans="1:50" ht="23.1" customHeight="1" x14ac:dyDescent="0.3">
      <c r="A350" s="6" t="s">
        <v>110</v>
      </c>
      <c r="B350" s="6" t="s">
        <v>133</v>
      </c>
      <c r="C350" s="8" t="s">
        <v>134</v>
      </c>
      <c r="D350" s="9">
        <v>40</v>
      </c>
      <c r="E350" s="9"/>
      <c r="F350" s="9">
        <f t="shared" si="294"/>
        <v>0</v>
      </c>
      <c r="G350" s="9"/>
      <c r="H350" s="9"/>
      <c r="I350" s="9"/>
      <c r="J350" s="9"/>
      <c r="K350" s="9">
        <f t="shared" si="295"/>
        <v>0</v>
      </c>
      <c r="L350" s="9">
        <f t="shared" si="295"/>
        <v>0</v>
      </c>
      <c r="M350" s="15"/>
      <c r="O350" t="str">
        <f>""</f>
        <v/>
      </c>
      <c r="P350" s="1" t="s">
        <v>129</v>
      </c>
      <c r="Q350">
        <v>1</v>
      </c>
      <c r="R350">
        <f t="shared" si="296"/>
        <v>0</v>
      </c>
      <c r="S350">
        <f t="shared" si="297"/>
        <v>0</v>
      </c>
      <c r="T350">
        <f t="shared" si="298"/>
        <v>0</v>
      </c>
      <c r="U350">
        <f t="shared" si="299"/>
        <v>0</v>
      </c>
      <c r="V350">
        <f t="shared" si="300"/>
        <v>0</v>
      </c>
      <c r="W350">
        <f t="shared" si="301"/>
        <v>0</v>
      </c>
      <c r="X350">
        <f t="shared" si="302"/>
        <v>0</v>
      </c>
      <c r="Y350">
        <f t="shared" si="303"/>
        <v>0</v>
      </c>
      <c r="Z350">
        <f t="shared" si="304"/>
        <v>0</v>
      </c>
      <c r="AA350">
        <f t="shared" si="305"/>
        <v>0</v>
      </c>
      <c r="AB350">
        <f t="shared" si="306"/>
        <v>0</v>
      </c>
      <c r="AC350">
        <f t="shared" si="307"/>
        <v>0</v>
      </c>
      <c r="AD350">
        <f t="shared" si="308"/>
        <v>0</v>
      </c>
      <c r="AE350">
        <f t="shared" si="309"/>
        <v>0</v>
      </c>
      <c r="AF350">
        <f t="shared" si="310"/>
        <v>0</v>
      </c>
      <c r="AG350">
        <f t="shared" si="311"/>
        <v>0</v>
      </c>
      <c r="AH350">
        <f t="shared" si="312"/>
        <v>0</v>
      </c>
      <c r="AI350">
        <f t="shared" si="313"/>
        <v>0</v>
      </c>
      <c r="AJ350">
        <f t="shared" si="314"/>
        <v>0</v>
      </c>
      <c r="AK350">
        <f t="shared" si="315"/>
        <v>0</v>
      </c>
      <c r="AL350">
        <f t="shared" si="316"/>
        <v>0</v>
      </c>
      <c r="AM350">
        <f t="shared" si="317"/>
        <v>0</v>
      </c>
      <c r="AN350">
        <f t="shared" si="318"/>
        <v>0</v>
      </c>
      <c r="AO350">
        <f t="shared" si="319"/>
        <v>0</v>
      </c>
      <c r="AP350">
        <f t="shared" si="320"/>
        <v>0</v>
      </c>
      <c r="AQ350">
        <f t="shared" si="321"/>
        <v>0</v>
      </c>
      <c r="AR350">
        <f t="shared" si="322"/>
        <v>0</v>
      </c>
      <c r="AS350">
        <f t="shared" si="323"/>
        <v>0</v>
      </c>
      <c r="AT350">
        <f t="shared" si="324"/>
        <v>0</v>
      </c>
      <c r="AU350">
        <f t="shared" si="325"/>
        <v>0</v>
      </c>
    </row>
    <row r="351" spans="1:50" ht="23.1" customHeight="1" x14ac:dyDescent="0.3">
      <c r="A351" s="6" t="s">
        <v>108</v>
      </c>
      <c r="B351" s="6" t="s">
        <v>135</v>
      </c>
      <c r="C351" s="8" t="s">
        <v>134</v>
      </c>
      <c r="D351" s="9">
        <v>32</v>
      </c>
      <c r="E351" s="9"/>
      <c r="F351" s="9">
        <f t="shared" si="294"/>
        <v>0</v>
      </c>
      <c r="G351" s="9"/>
      <c r="H351" s="9"/>
      <c r="I351" s="9"/>
      <c r="J351" s="9"/>
      <c r="K351" s="9">
        <f t="shared" si="295"/>
        <v>0</v>
      </c>
      <c r="L351" s="9">
        <f t="shared" si="295"/>
        <v>0</v>
      </c>
      <c r="M351" s="15"/>
      <c r="O351" t="str">
        <f>""</f>
        <v/>
      </c>
      <c r="P351" s="1" t="s">
        <v>129</v>
      </c>
      <c r="Q351">
        <v>1</v>
      </c>
      <c r="R351">
        <f t="shared" si="296"/>
        <v>0</v>
      </c>
      <c r="S351">
        <f t="shared" si="297"/>
        <v>0</v>
      </c>
      <c r="T351">
        <f t="shared" si="298"/>
        <v>0</v>
      </c>
      <c r="U351">
        <f t="shared" si="299"/>
        <v>0</v>
      </c>
      <c r="V351">
        <f t="shared" si="300"/>
        <v>0</v>
      </c>
      <c r="W351">
        <f t="shared" si="301"/>
        <v>0</v>
      </c>
      <c r="X351">
        <f t="shared" si="302"/>
        <v>0</v>
      </c>
      <c r="Y351">
        <f t="shared" si="303"/>
        <v>0</v>
      </c>
      <c r="Z351">
        <f t="shared" si="304"/>
        <v>0</v>
      </c>
      <c r="AA351">
        <f t="shared" si="305"/>
        <v>0</v>
      </c>
      <c r="AB351">
        <f t="shared" si="306"/>
        <v>0</v>
      </c>
      <c r="AC351">
        <f t="shared" si="307"/>
        <v>0</v>
      </c>
      <c r="AD351">
        <f t="shared" si="308"/>
        <v>0</v>
      </c>
      <c r="AE351">
        <f t="shared" si="309"/>
        <v>0</v>
      </c>
      <c r="AF351">
        <f t="shared" si="310"/>
        <v>0</v>
      </c>
      <c r="AG351">
        <f t="shared" si="311"/>
        <v>0</v>
      </c>
      <c r="AH351">
        <f t="shared" si="312"/>
        <v>0</v>
      </c>
      <c r="AI351">
        <f t="shared" si="313"/>
        <v>0</v>
      </c>
      <c r="AJ351">
        <f t="shared" si="314"/>
        <v>0</v>
      </c>
      <c r="AK351">
        <f t="shared" si="315"/>
        <v>0</v>
      </c>
      <c r="AL351">
        <f t="shared" si="316"/>
        <v>0</v>
      </c>
      <c r="AM351">
        <f t="shared" si="317"/>
        <v>0</v>
      </c>
      <c r="AN351">
        <f t="shared" si="318"/>
        <v>0</v>
      </c>
      <c r="AO351">
        <f t="shared" si="319"/>
        <v>0</v>
      </c>
      <c r="AP351">
        <f t="shared" si="320"/>
        <v>0</v>
      </c>
      <c r="AQ351">
        <f t="shared" si="321"/>
        <v>0</v>
      </c>
      <c r="AR351">
        <f t="shared" si="322"/>
        <v>0</v>
      </c>
      <c r="AS351">
        <f t="shared" si="323"/>
        <v>0</v>
      </c>
      <c r="AT351">
        <f t="shared" si="324"/>
        <v>0</v>
      </c>
      <c r="AU351">
        <f t="shared" si="325"/>
        <v>0</v>
      </c>
    </row>
    <row r="352" spans="1:50" ht="23.1" customHeight="1" x14ac:dyDescent="0.3">
      <c r="A352" s="6" t="s">
        <v>234</v>
      </c>
      <c r="B352" s="6" t="s">
        <v>235</v>
      </c>
      <c r="C352" s="8" t="s">
        <v>27</v>
      </c>
      <c r="D352" s="9">
        <v>1614.5</v>
      </c>
      <c r="E352" s="9"/>
      <c r="F352" s="9">
        <f t="shared" si="294"/>
        <v>0</v>
      </c>
      <c r="G352" s="9"/>
      <c r="H352" s="9"/>
      <c r="I352" s="9"/>
      <c r="J352" s="9"/>
      <c r="K352" s="9">
        <f t="shared" si="295"/>
        <v>0</v>
      </c>
      <c r="L352" s="9">
        <f t="shared" si="295"/>
        <v>0</v>
      </c>
      <c r="M352" s="15"/>
      <c r="O352" t="str">
        <f>""</f>
        <v/>
      </c>
      <c r="P352" s="1" t="s">
        <v>129</v>
      </c>
      <c r="Q352">
        <v>1</v>
      </c>
      <c r="R352">
        <f t="shared" si="296"/>
        <v>0</v>
      </c>
      <c r="S352">
        <f t="shared" si="297"/>
        <v>0</v>
      </c>
      <c r="T352">
        <f t="shared" si="298"/>
        <v>0</v>
      </c>
      <c r="U352">
        <f t="shared" si="299"/>
        <v>0</v>
      </c>
      <c r="V352">
        <f t="shared" si="300"/>
        <v>0</v>
      </c>
      <c r="W352">
        <f t="shared" si="301"/>
        <v>0</v>
      </c>
      <c r="X352">
        <f t="shared" si="302"/>
        <v>0</v>
      </c>
      <c r="Y352">
        <f t="shared" si="303"/>
        <v>0</v>
      </c>
      <c r="Z352">
        <f t="shared" si="304"/>
        <v>0</v>
      </c>
      <c r="AA352">
        <f t="shared" si="305"/>
        <v>0</v>
      </c>
      <c r="AB352">
        <f t="shared" si="306"/>
        <v>0</v>
      </c>
      <c r="AC352">
        <f t="shared" si="307"/>
        <v>0</v>
      </c>
      <c r="AD352">
        <f t="shared" si="308"/>
        <v>0</v>
      </c>
      <c r="AE352">
        <f t="shared" si="309"/>
        <v>0</v>
      </c>
      <c r="AF352">
        <f t="shared" si="310"/>
        <v>0</v>
      </c>
      <c r="AG352">
        <f t="shared" si="311"/>
        <v>0</v>
      </c>
      <c r="AH352">
        <f t="shared" si="312"/>
        <v>0</v>
      </c>
      <c r="AI352">
        <f t="shared" si="313"/>
        <v>0</v>
      </c>
      <c r="AJ352">
        <f t="shared" si="314"/>
        <v>0</v>
      </c>
      <c r="AK352">
        <f t="shared" si="315"/>
        <v>0</v>
      </c>
      <c r="AL352">
        <f t="shared" si="316"/>
        <v>0</v>
      </c>
      <c r="AM352">
        <f t="shared" si="317"/>
        <v>0</v>
      </c>
      <c r="AN352">
        <f t="shared" si="318"/>
        <v>0</v>
      </c>
      <c r="AO352">
        <f t="shared" si="319"/>
        <v>0</v>
      </c>
      <c r="AP352">
        <f t="shared" si="320"/>
        <v>0</v>
      </c>
      <c r="AQ352">
        <f t="shared" si="321"/>
        <v>0</v>
      </c>
      <c r="AR352">
        <f t="shared" si="322"/>
        <v>0</v>
      </c>
      <c r="AS352">
        <f t="shared" si="323"/>
        <v>0</v>
      </c>
      <c r="AT352">
        <f t="shared" si="324"/>
        <v>0</v>
      </c>
      <c r="AU352">
        <f t="shared" si="325"/>
        <v>0</v>
      </c>
    </row>
    <row r="353" spans="1:50" ht="23.1" customHeight="1" x14ac:dyDescent="0.3">
      <c r="A353" s="6" t="s">
        <v>177</v>
      </c>
      <c r="B353" s="6" t="s">
        <v>178</v>
      </c>
      <c r="C353" s="8" t="s">
        <v>179</v>
      </c>
      <c r="D353" s="9">
        <v>10</v>
      </c>
      <c r="E353" s="9"/>
      <c r="F353" s="9">
        <f t="shared" si="294"/>
        <v>0</v>
      </c>
      <c r="G353" s="9"/>
      <c r="H353" s="9"/>
      <c r="I353" s="9"/>
      <c r="J353" s="9"/>
      <c r="K353" s="9">
        <f t="shared" si="295"/>
        <v>0</v>
      </c>
      <c r="L353" s="9">
        <f t="shared" si="295"/>
        <v>0</v>
      </c>
      <c r="M353" s="15"/>
      <c r="O353" t="str">
        <f>""</f>
        <v/>
      </c>
      <c r="P353" s="1" t="s">
        <v>129</v>
      </c>
      <c r="Q353">
        <v>1</v>
      </c>
      <c r="R353">
        <f t="shared" si="296"/>
        <v>0</v>
      </c>
      <c r="S353">
        <f t="shared" si="297"/>
        <v>0</v>
      </c>
      <c r="T353">
        <f t="shared" si="298"/>
        <v>0</v>
      </c>
      <c r="U353">
        <f t="shared" si="299"/>
        <v>0</v>
      </c>
      <c r="V353">
        <f t="shared" si="300"/>
        <v>0</v>
      </c>
      <c r="W353">
        <f t="shared" si="301"/>
        <v>0</v>
      </c>
      <c r="X353">
        <f t="shared" si="302"/>
        <v>0</v>
      </c>
      <c r="Y353">
        <f t="shared" si="303"/>
        <v>0</v>
      </c>
      <c r="Z353">
        <f t="shared" si="304"/>
        <v>0</v>
      </c>
      <c r="AA353">
        <f t="shared" si="305"/>
        <v>0</v>
      </c>
      <c r="AB353">
        <f t="shared" si="306"/>
        <v>0</v>
      </c>
      <c r="AC353">
        <f t="shared" si="307"/>
        <v>0</v>
      </c>
      <c r="AD353">
        <f t="shared" si="308"/>
        <v>0</v>
      </c>
      <c r="AE353">
        <f t="shared" si="309"/>
        <v>0</v>
      </c>
      <c r="AF353">
        <f t="shared" si="310"/>
        <v>0</v>
      </c>
      <c r="AG353">
        <f t="shared" si="311"/>
        <v>0</v>
      </c>
      <c r="AH353">
        <f t="shared" si="312"/>
        <v>0</v>
      </c>
      <c r="AI353">
        <f t="shared" si="313"/>
        <v>0</v>
      </c>
      <c r="AJ353">
        <f t="shared" si="314"/>
        <v>0</v>
      </c>
      <c r="AK353">
        <f t="shared" si="315"/>
        <v>0</v>
      </c>
      <c r="AL353">
        <f t="shared" si="316"/>
        <v>0</v>
      </c>
      <c r="AM353">
        <f t="shared" si="317"/>
        <v>0</v>
      </c>
      <c r="AN353">
        <f t="shared" si="318"/>
        <v>0</v>
      </c>
      <c r="AO353">
        <f t="shared" si="319"/>
        <v>0</v>
      </c>
      <c r="AP353">
        <f t="shared" si="320"/>
        <v>0</v>
      </c>
      <c r="AQ353">
        <f t="shared" si="321"/>
        <v>0</v>
      </c>
      <c r="AR353">
        <f t="shared" si="322"/>
        <v>0</v>
      </c>
      <c r="AS353">
        <f t="shared" si="323"/>
        <v>0</v>
      </c>
      <c r="AT353">
        <f t="shared" si="324"/>
        <v>0</v>
      </c>
      <c r="AU353">
        <f t="shared" si="325"/>
        <v>0</v>
      </c>
    </row>
    <row r="354" spans="1:50" ht="23.1" customHeight="1" x14ac:dyDescent="0.3">
      <c r="A354" s="6" t="s">
        <v>177</v>
      </c>
      <c r="B354" s="6" t="s">
        <v>180</v>
      </c>
      <c r="C354" s="8" t="s">
        <v>179</v>
      </c>
      <c r="D354" s="9">
        <v>5</v>
      </c>
      <c r="E354" s="9"/>
      <c r="F354" s="9">
        <f t="shared" si="294"/>
        <v>0</v>
      </c>
      <c r="G354" s="9"/>
      <c r="H354" s="9"/>
      <c r="I354" s="9"/>
      <c r="J354" s="9"/>
      <c r="K354" s="9">
        <f t="shared" si="295"/>
        <v>0</v>
      </c>
      <c r="L354" s="9">
        <f t="shared" si="295"/>
        <v>0</v>
      </c>
      <c r="M354" s="15"/>
      <c r="O354" t="str">
        <f>""</f>
        <v/>
      </c>
      <c r="P354" s="1" t="s">
        <v>129</v>
      </c>
      <c r="Q354">
        <v>1</v>
      </c>
      <c r="R354">
        <f t="shared" si="296"/>
        <v>0</v>
      </c>
      <c r="S354">
        <f t="shared" si="297"/>
        <v>0</v>
      </c>
      <c r="T354">
        <f t="shared" si="298"/>
        <v>0</v>
      </c>
      <c r="U354">
        <f t="shared" si="299"/>
        <v>0</v>
      </c>
      <c r="V354">
        <f t="shared" si="300"/>
        <v>0</v>
      </c>
      <c r="W354">
        <f t="shared" si="301"/>
        <v>0</v>
      </c>
      <c r="X354">
        <f t="shared" si="302"/>
        <v>0</v>
      </c>
      <c r="Y354">
        <f t="shared" si="303"/>
        <v>0</v>
      </c>
      <c r="Z354">
        <f t="shared" si="304"/>
        <v>0</v>
      </c>
      <c r="AA354">
        <f t="shared" si="305"/>
        <v>0</v>
      </c>
      <c r="AB354">
        <f t="shared" si="306"/>
        <v>0</v>
      </c>
      <c r="AC354">
        <f t="shared" si="307"/>
        <v>0</v>
      </c>
      <c r="AD354">
        <f t="shared" si="308"/>
        <v>0</v>
      </c>
      <c r="AE354">
        <f t="shared" si="309"/>
        <v>0</v>
      </c>
      <c r="AF354">
        <f t="shared" si="310"/>
        <v>0</v>
      </c>
      <c r="AG354">
        <f t="shared" si="311"/>
        <v>0</v>
      </c>
      <c r="AH354">
        <f t="shared" si="312"/>
        <v>0</v>
      </c>
      <c r="AI354">
        <f t="shared" si="313"/>
        <v>0</v>
      </c>
      <c r="AJ354">
        <f t="shared" si="314"/>
        <v>0</v>
      </c>
      <c r="AK354">
        <f t="shared" si="315"/>
        <v>0</v>
      </c>
      <c r="AL354">
        <f t="shared" si="316"/>
        <v>0</v>
      </c>
      <c r="AM354">
        <f t="shared" si="317"/>
        <v>0</v>
      </c>
      <c r="AN354">
        <f t="shared" si="318"/>
        <v>0</v>
      </c>
      <c r="AO354">
        <f t="shared" si="319"/>
        <v>0</v>
      </c>
      <c r="AP354">
        <f t="shared" si="320"/>
        <v>0</v>
      </c>
      <c r="AQ354">
        <f t="shared" si="321"/>
        <v>0</v>
      </c>
      <c r="AR354">
        <f t="shared" si="322"/>
        <v>0</v>
      </c>
      <c r="AS354">
        <f t="shared" si="323"/>
        <v>0</v>
      </c>
      <c r="AT354">
        <f t="shared" si="324"/>
        <v>0</v>
      </c>
      <c r="AU354">
        <f t="shared" si="325"/>
        <v>0</v>
      </c>
    </row>
    <row r="355" spans="1:50" ht="23.1" customHeight="1" x14ac:dyDescent="0.3">
      <c r="A355" s="6" t="s">
        <v>236</v>
      </c>
      <c r="B355" s="6" t="s">
        <v>237</v>
      </c>
      <c r="C355" s="8" t="s">
        <v>27</v>
      </c>
      <c r="D355" s="9">
        <v>1252.3</v>
      </c>
      <c r="E355" s="9"/>
      <c r="F355" s="9">
        <f t="shared" si="294"/>
        <v>0</v>
      </c>
      <c r="G355" s="9"/>
      <c r="H355" s="9"/>
      <c r="I355" s="9"/>
      <c r="J355" s="9"/>
      <c r="K355" s="9">
        <f t="shared" si="295"/>
        <v>0</v>
      </c>
      <c r="L355" s="9">
        <f t="shared" si="295"/>
        <v>0</v>
      </c>
      <c r="M355" s="15"/>
      <c r="O355" t="str">
        <f>""</f>
        <v/>
      </c>
      <c r="P355" s="1" t="s">
        <v>129</v>
      </c>
      <c r="Q355">
        <v>1</v>
      </c>
      <c r="R355">
        <f t="shared" si="296"/>
        <v>0</v>
      </c>
      <c r="S355">
        <f t="shared" si="297"/>
        <v>0</v>
      </c>
      <c r="T355">
        <f t="shared" si="298"/>
        <v>0</v>
      </c>
      <c r="U355">
        <f t="shared" si="299"/>
        <v>0</v>
      </c>
      <c r="V355">
        <f t="shared" si="300"/>
        <v>0</v>
      </c>
      <c r="W355">
        <f t="shared" si="301"/>
        <v>0</v>
      </c>
      <c r="X355">
        <f t="shared" si="302"/>
        <v>0</v>
      </c>
      <c r="Y355">
        <f t="shared" si="303"/>
        <v>0</v>
      </c>
      <c r="Z355">
        <f t="shared" si="304"/>
        <v>0</v>
      </c>
      <c r="AA355">
        <f t="shared" si="305"/>
        <v>0</v>
      </c>
      <c r="AB355">
        <f t="shared" si="306"/>
        <v>0</v>
      </c>
      <c r="AC355">
        <f t="shared" si="307"/>
        <v>0</v>
      </c>
      <c r="AD355">
        <f t="shared" si="308"/>
        <v>0</v>
      </c>
      <c r="AE355">
        <f t="shared" si="309"/>
        <v>0</v>
      </c>
      <c r="AF355">
        <f t="shared" si="310"/>
        <v>0</v>
      </c>
      <c r="AG355">
        <f t="shared" si="311"/>
        <v>0</v>
      </c>
      <c r="AH355">
        <f t="shared" si="312"/>
        <v>0</v>
      </c>
      <c r="AI355">
        <f t="shared" si="313"/>
        <v>0</v>
      </c>
      <c r="AJ355">
        <f t="shared" si="314"/>
        <v>0</v>
      </c>
      <c r="AK355">
        <f t="shared" si="315"/>
        <v>0</v>
      </c>
      <c r="AL355">
        <f t="shared" si="316"/>
        <v>0</v>
      </c>
      <c r="AM355">
        <f t="shared" si="317"/>
        <v>0</v>
      </c>
      <c r="AN355">
        <f t="shared" si="318"/>
        <v>0</v>
      </c>
      <c r="AO355">
        <f t="shared" si="319"/>
        <v>0</v>
      </c>
      <c r="AP355">
        <f t="shared" si="320"/>
        <v>0</v>
      </c>
      <c r="AQ355">
        <f t="shared" si="321"/>
        <v>0</v>
      </c>
      <c r="AR355">
        <f t="shared" si="322"/>
        <v>0</v>
      </c>
      <c r="AS355">
        <f t="shared" si="323"/>
        <v>0</v>
      </c>
      <c r="AT355">
        <f t="shared" si="324"/>
        <v>0</v>
      </c>
      <c r="AU355">
        <f t="shared" si="325"/>
        <v>0</v>
      </c>
    </row>
    <row r="356" spans="1:50" ht="23.1" customHeight="1" x14ac:dyDescent="0.3">
      <c r="A356" s="7"/>
      <c r="B356" s="7"/>
      <c r="C356" s="14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50" ht="23.1" customHeight="1" x14ac:dyDescent="0.3">
      <c r="A357" s="7"/>
      <c r="B357" s="7"/>
      <c r="C357" s="14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50" ht="23.1" customHeight="1" x14ac:dyDescent="0.3">
      <c r="A358" s="7"/>
      <c r="B358" s="7"/>
      <c r="C358" s="14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50" ht="23.1" customHeight="1" x14ac:dyDescent="0.3">
      <c r="A359" s="7"/>
      <c r="B359" s="7"/>
      <c r="C359" s="14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50" ht="23.1" customHeight="1" x14ac:dyDescent="0.3">
      <c r="A360" s="7"/>
      <c r="B360" s="7"/>
      <c r="C360" s="14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50" ht="23.1" customHeight="1" x14ac:dyDescent="0.3">
      <c r="A361" s="7"/>
      <c r="B361" s="7"/>
      <c r="C361" s="14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50" ht="23.1" customHeight="1" x14ac:dyDescent="0.3">
      <c r="A362" s="7"/>
      <c r="B362" s="7"/>
      <c r="C362" s="14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50" ht="23.1" customHeight="1" x14ac:dyDescent="0.3">
      <c r="A363" s="7"/>
      <c r="B363" s="7"/>
      <c r="C363" s="14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50" ht="23.1" customHeight="1" x14ac:dyDescent="0.3">
      <c r="A364" s="7"/>
      <c r="B364" s="7"/>
      <c r="C364" s="14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50" ht="23.1" customHeight="1" x14ac:dyDescent="0.3">
      <c r="A365" s="10" t="s">
        <v>131</v>
      </c>
      <c r="B365" s="11"/>
      <c r="C365" s="12"/>
      <c r="D365" s="13"/>
      <c r="E365" s="13"/>
      <c r="F365" s="13">
        <f>ROUNDDOWN(SUMIF(Q348:Q364, "1", F348:F364), 0)</f>
        <v>0</v>
      </c>
      <c r="G365" s="13"/>
      <c r="H365" s="13">
        <f>ROUNDDOWN(SUMIF(Q348:Q364, "1", H348:H364), 0)</f>
        <v>0</v>
      </c>
      <c r="I365" s="13"/>
      <c r="J365" s="13">
        <f>ROUNDDOWN(SUMIF(Q348:Q364, "1", J348:J364), 0)</f>
        <v>0</v>
      </c>
      <c r="K365" s="13"/>
      <c r="L365" s="13">
        <f>F365+H365+J365</f>
        <v>0</v>
      </c>
      <c r="M365" s="13"/>
      <c r="R365">
        <f t="shared" ref="R365:AX365" si="326">ROUNDDOWN(SUM(R348:R355), 0)</f>
        <v>0</v>
      </c>
      <c r="S365">
        <f t="shared" si="326"/>
        <v>0</v>
      </c>
      <c r="T365">
        <f t="shared" si="326"/>
        <v>0</v>
      </c>
      <c r="U365">
        <f t="shared" si="326"/>
        <v>0</v>
      </c>
      <c r="V365">
        <f t="shared" si="326"/>
        <v>0</v>
      </c>
      <c r="W365">
        <f t="shared" si="326"/>
        <v>0</v>
      </c>
      <c r="X365">
        <f t="shared" si="326"/>
        <v>0</v>
      </c>
      <c r="Y365">
        <f t="shared" si="326"/>
        <v>0</v>
      </c>
      <c r="Z365">
        <f t="shared" si="326"/>
        <v>0</v>
      </c>
      <c r="AA365">
        <f t="shared" si="326"/>
        <v>0</v>
      </c>
      <c r="AB365">
        <f t="shared" si="326"/>
        <v>0</v>
      </c>
      <c r="AC365">
        <f t="shared" si="326"/>
        <v>0</v>
      </c>
      <c r="AD365">
        <f t="shared" si="326"/>
        <v>0</v>
      </c>
      <c r="AE365">
        <f t="shared" si="326"/>
        <v>0</v>
      </c>
      <c r="AF365">
        <f t="shared" si="326"/>
        <v>0</v>
      </c>
      <c r="AG365">
        <f t="shared" si="326"/>
        <v>0</v>
      </c>
      <c r="AH365">
        <f t="shared" si="326"/>
        <v>0</v>
      </c>
      <c r="AI365">
        <f t="shared" si="326"/>
        <v>0</v>
      </c>
      <c r="AJ365">
        <f t="shared" si="326"/>
        <v>0</v>
      </c>
      <c r="AK365">
        <f t="shared" si="326"/>
        <v>0</v>
      </c>
      <c r="AL365">
        <f t="shared" si="326"/>
        <v>0</v>
      </c>
      <c r="AM365">
        <f t="shared" si="326"/>
        <v>0</v>
      </c>
      <c r="AN365">
        <f t="shared" si="326"/>
        <v>0</v>
      </c>
      <c r="AO365">
        <f t="shared" si="326"/>
        <v>0</v>
      </c>
      <c r="AP365">
        <f t="shared" si="326"/>
        <v>0</v>
      </c>
      <c r="AQ365">
        <f t="shared" si="326"/>
        <v>0</v>
      </c>
      <c r="AR365">
        <f t="shared" si="326"/>
        <v>0</v>
      </c>
      <c r="AS365">
        <f t="shared" si="326"/>
        <v>0</v>
      </c>
      <c r="AT365">
        <f t="shared" si="326"/>
        <v>0</v>
      </c>
      <c r="AU365">
        <f t="shared" si="326"/>
        <v>0</v>
      </c>
      <c r="AV365">
        <f t="shared" si="326"/>
        <v>0</v>
      </c>
      <c r="AW365">
        <f t="shared" si="326"/>
        <v>0</v>
      </c>
      <c r="AX365">
        <f t="shared" si="326"/>
        <v>0</v>
      </c>
    </row>
    <row r="366" spans="1:50" ht="23.1" customHeight="1" x14ac:dyDescent="0.3">
      <c r="A366" s="57" t="s">
        <v>507</v>
      </c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1:50" ht="23.1" customHeight="1" x14ac:dyDescent="0.3">
      <c r="A367" s="6" t="s">
        <v>238</v>
      </c>
      <c r="B367" s="6" t="s">
        <v>239</v>
      </c>
      <c r="C367" s="8" t="s">
        <v>44</v>
      </c>
      <c r="D367" s="9">
        <v>2.8</v>
      </c>
      <c r="E367" s="9"/>
      <c r="F367" s="9">
        <f>ROUNDDOWN(D367*E367, 0)</f>
        <v>0</v>
      </c>
      <c r="G367" s="9"/>
      <c r="H367" s="9">
        <f>ROUNDDOWN(D367*G367, 0)</f>
        <v>0</v>
      </c>
      <c r="I367" s="9"/>
      <c r="J367" s="9">
        <f>ROUNDDOWN(D367*I367, 0)</f>
        <v>0</v>
      </c>
      <c r="K367" s="9">
        <f>E367+G367+I367</f>
        <v>0</v>
      </c>
      <c r="L367" s="9">
        <f>F367+H367+J367</f>
        <v>0</v>
      </c>
      <c r="M367" s="15"/>
      <c r="O367" t="str">
        <f>""</f>
        <v/>
      </c>
      <c r="P367" s="1" t="s">
        <v>129</v>
      </c>
      <c r="Q367">
        <v>1</v>
      </c>
      <c r="R367">
        <f>IF(P367="기계경비", J367, 0)</f>
        <v>0</v>
      </c>
      <c r="S367">
        <f>IF(P367="운반비", J367, 0)</f>
        <v>0</v>
      </c>
      <c r="T367">
        <f>IF(P367="작업부산물", F367, 0)</f>
        <v>0</v>
      </c>
      <c r="U367">
        <f>IF(P367="관급", F367, 0)</f>
        <v>0</v>
      </c>
      <c r="V367">
        <f>IF(P367="외주비", J367, 0)</f>
        <v>0</v>
      </c>
      <c r="W367">
        <f>IF(P367="장비비", J367, 0)</f>
        <v>0</v>
      </c>
      <c r="X367">
        <f>IF(P367="폐기물처리비", J367, 0)</f>
        <v>0</v>
      </c>
      <c r="Y367">
        <f>IF(P367="가설비", J367, 0)</f>
        <v>0</v>
      </c>
      <c r="Z367">
        <f>IF(P367="잡비제외분", F367, 0)</f>
        <v>0</v>
      </c>
      <c r="AA367">
        <f>IF(P367="사급자재대", L367, 0)</f>
        <v>0</v>
      </c>
      <c r="AB367">
        <f>IF(P367="관급자재대", L367, 0)</f>
        <v>0</v>
      </c>
      <c r="AC367">
        <f>IF(P367="관급자 관급 자재대", L367, 0)</f>
        <v>0</v>
      </c>
      <c r="AD367">
        <f>IF(P367="사용자항목2", L367, 0)</f>
        <v>0</v>
      </c>
      <c r="AE367">
        <f>IF(P367="안전관리비", L367, 0)</f>
        <v>0</v>
      </c>
      <c r="AF367">
        <f>IF(P367="품질관리비", L367, 0)</f>
        <v>0</v>
      </c>
      <c r="AG367">
        <f>IF(P367="사용자항목5", L367, 0)</f>
        <v>0</v>
      </c>
      <c r="AH367">
        <f>IF(P367="사용자항목6", L367, 0)</f>
        <v>0</v>
      </c>
      <c r="AI367">
        <f>IF(P367="사용자항목7", L367, 0)</f>
        <v>0</v>
      </c>
      <c r="AJ367">
        <f>IF(P367="사용자항목8", L367, 0)</f>
        <v>0</v>
      </c>
      <c r="AK367">
        <f>IF(P367="사용자항목9", L367, 0)</f>
        <v>0</v>
      </c>
      <c r="AL367">
        <f>IF(P367="사용자항목10", L367, 0)</f>
        <v>0</v>
      </c>
      <c r="AM367">
        <f>IF(P367="사용자항목11", L367, 0)</f>
        <v>0</v>
      </c>
      <c r="AN367">
        <f>IF(P367="사용자항목12", L367, 0)</f>
        <v>0</v>
      </c>
      <c r="AO367">
        <f>IF(P367="사용자항목13", L367, 0)</f>
        <v>0</v>
      </c>
      <c r="AP367">
        <f>IF(P367="사용자항목14", L367, 0)</f>
        <v>0</v>
      </c>
      <c r="AQ367">
        <f>IF(P367="사용자항목15", L367, 0)</f>
        <v>0</v>
      </c>
      <c r="AR367">
        <f>IF(P367="사용자항목16", L367, 0)</f>
        <v>0</v>
      </c>
      <c r="AS367">
        <f>IF(P367="사용자항목17", L367, 0)</f>
        <v>0</v>
      </c>
      <c r="AT367">
        <f>IF(P367="사용자항목18", L367, 0)</f>
        <v>0</v>
      </c>
      <c r="AU367">
        <f>IF(P367="사용자항목19", L367, 0)</f>
        <v>0</v>
      </c>
    </row>
    <row r="368" spans="1:50" ht="23.1" customHeight="1" x14ac:dyDescent="0.3">
      <c r="A368" s="7"/>
      <c r="B368" s="7"/>
      <c r="C368" s="14"/>
      <c r="D368" s="9"/>
      <c r="E368" s="9"/>
      <c r="F368" s="9"/>
      <c r="G368" s="9"/>
      <c r="H368" s="9"/>
      <c r="I368" s="9"/>
      <c r="J368" s="9"/>
      <c r="K368" s="9"/>
      <c r="L368" s="9"/>
      <c r="M368" s="9"/>
    </row>
    <row r="369" spans="1:50" ht="23.1" customHeight="1" x14ac:dyDescent="0.3">
      <c r="A369" s="7"/>
      <c r="B369" s="7"/>
      <c r="C369" s="14"/>
      <c r="D369" s="9"/>
      <c r="E369" s="9"/>
      <c r="F369" s="9"/>
      <c r="G369" s="9"/>
      <c r="H369" s="9"/>
      <c r="I369" s="9"/>
      <c r="J369" s="9"/>
      <c r="K369" s="9"/>
      <c r="L369" s="9"/>
      <c r="M369" s="9"/>
    </row>
    <row r="370" spans="1:50" ht="23.1" customHeight="1" x14ac:dyDescent="0.3">
      <c r="A370" s="7"/>
      <c r="B370" s="7"/>
      <c r="C370" s="14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50" ht="23.1" customHeight="1" x14ac:dyDescent="0.3">
      <c r="A371" s="7"/>
      <c r="B371" s="7"/>
      <c r="C371" s="14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50" ht="23.1" customHeight="1" x14ac:dyDescent="0.3">
      <c r="A372" s="7"/>
      <c r="B372" s="7"/>
      <c r="C372" s="14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50" ht="23.1" customHeight="1" x14ac:dyDescent="0.3">
      <c r="A373" s="7"/>
      <c r="B373" s="7"/>
      <c r="C373" s="14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50" ht="23.1" customHeight="1" x14ac:dyDescent="0.3">
      <c r="A374" s="7"/>
      <c r="B374" s="7"/>
      <c r="C374" s="14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50" ht="23.1" customHeight="1" x14ac:dyDescent="0.3">
      <c r="A375" s="7"/>
      <c r="B375" s="7"/>
      <c r="C375" s="14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50" ht="23.1" customHeight="1" x14ac:dyDescent="0.3">
      <c r="A376" s="7"/>
      <c r="B376" s="7"/>
      <c r="C376" s="14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50" ht="23.1" customHeight="1" x14ac:dyDescent="0.3">
      <c r="A377" s="7"/>
      <c r="B377" s="7"/>
      <c r="C377" s="14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50" ht="23.1" customHeight="1" x14ac:dyDescent="0.3">
      <c r="A378" s="7"/>
      <c r="B378" s="7"/>
      <c r="C378" s="14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50" ht="23.1" customHeight="1" x14ac:dyDescent="0.3">
      <c r="A379" s="7"/>
      <c r="B379" s="7"/>
      <c r="C379" s="14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50" ht="23.1" customHeight="1" x14ac:dyDescent="0.3">
      <c r="A380" s="7"/>
      <c r="B380" s="7"/>
      <c r="C380" s="14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50" ht="23.1" customHeight="1" x14ac:dyDescent="0.3">
      <c r="A381" s="7"/>
      <c r="B381" s="7"/>
      <c r="C381" s="14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50" ht="23.1" customHeight="1" x14ac:dyDescent="0.3">
      <c r="A382" s="7"/>
      <c r="B382" s="7"/>
      <c r="C382" s="14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50" ht="23.1" customHeight="1" x14ac:dyDescent="0.3">
      <c r="A383" s="7"/>
      <c r="B383" s="7"/>
      <c r="C383" s="14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50" ht="23.1" customHeight="1" x14ac:dyDescent="0.3">
      <c r="A384" s="10" t="s">
        <v>131</v>
      </c>
      <c r="B384" s="11"/>
      <c r="C384" s="12"/>
      <c r="D384" s="13"/>
      <c r="E384" s="13"/>
      <c r="F384" s="13">
        <f>ROUNDDOWN(SUMIF(Q367:Q383, "1", F367:F383), 0)</f>
        <v>0</v>
      </c>
      <c r="G384" s="13"/>
      <c r="H384" s="13">
        <f>ROUNDDOWN(SUMIF(Q367:Q383, "1", H367:H383), 0)</f>
        <v>0</v>
      </c>
      <c r="I384" s="13"/>
      <c r="J384" s="13">
        <f>ROUNDDOWN(SUMIF(Q367:Q383, "1", J367:J383), 0)</f>
        <v>0</v>
      </c>
      <c r="K384" s="13"/>
      <c r="L384" s="13">
        <f>F384+H384+J384</f>
        <v>0</v>
      </c>
      <c r="M384" s="13"/>
      <c r="R384">
        <f t="shared" ref="R384:AX384" si="327">ROUNDDOWN(SUM(R367:R367), 0)</f>
        <v>0</v>
      </c>
      <c r="S384">
        <f t="shared" si="327"/>
        <v>0</v>
      </c>
      <c r="T384">
        <f t="shared" si="327"/>
        <v>0</v>
      </c>
      <c r="U384">
        <f t="shared" si="327"/>
        <v>0</v>
      </c>
      <c r="V384">
        <f t="shared" si="327"/>
        <v>0</v>
      </c>
      <c r="W384">
        <f t="shared" si="327"/>
        <v>0</v>
      </c>
      <c r="X384">
        <f t="shared" si="327"/>
        <v>0</v>
      </c>
      <c r="Y384">
        <f t="shared" si="327"/>
        <v>0</v>
      </c>
      <c r="Z384">
        <f t="shared" si="327"/>
        <v>0</v>
      </c>
      <c r="AA384">
        <f t="shared" si="327"/>
        <v>0</v>
      </c>
      <c r="AB384">
        <f t="shared" si="327"/>
        <v>0</v>
      </c>
      <c r="AC384">
        <f t="shared" si="327"/>
        <v>0</v>
      </c>
      <c r="AD384">
        <f t="shared" si="327"/>
        <v>0</v>
      </c>
      <c r="AE384">
        <f t="shared" si="327"/>
        <v>0</v>
      </c>
      <c r="AF384">
        <f t="shared" si="327"/>
        <v>0</v>
      </c>
      <c r="AG384">
        <f t="shared" si="327"/>
        <v>0</v>
      </c>
      <c r="AH384">
        <f t="shared" si="327"/>
        <v>0</v>
      </c>
      <c r="AI384">
        <f t="shared" si="327"/>
        <v>0</v>
      </c>
      <c r="AJ384">
        <f t="shared" si="327"/>
        <v>0</v>
      </c>
      <c r="AK384">
        <f t="shared" si="327"/>
        <v>0</v>
      </c>
      <c r="AL384">
        <f t="shared" si="327"/>
        <v>0</v>
      </c>
      <c r="AM384">
        <f t="shared" si="327"/>
        <v>0</v>
      </c>
      <c r="AN384">
        <f t="shared" si="327"/>
        <v>0</v>
      </c>
      <c r="AO384">
        <f t="shared" si="327"/>
        <v>0</v>
      </c>
      <c r="AP384">
        <f t="shared" si="327"/>
        <v>0</v>
      </c>
      <c r="AQ384">
        <f t="shared" si="327"/>
        <v>0</v>
      </c>
      <c r="AR384">
        <f t="shared" si="327"/>
        <v>0</v>
      </c>
      <c r="AS384">
        <f t="shared" si="327"/>
        <v>0</v>
      </c>
      <c r="AT384">
        <f t="shared" si="327"/>
        <v>0</v>
      </c>
      <c r="AU384">
        <f t="shared" si="327"/>
        <v>0</v>
      </c>
      <c r="AV384">
        <f t="shared" si="327"/>
        <v>0</v>
      </c>
      <c r="AW384">
        <f t="shared" si="327"/>
        <v>0</v>
      </c>
      <c r="AX384">
        <f t="shared" si="327"/>
        <v>0</v>
      </c>
    </row>
    <row r="385" spans="1:47" ht="23.1" customHeight="1" x14ac:dyDescent="0.3">
      <c r="A385" s="57" t="s">
        <v>508</v>
      </c>
      <c r="B385" s="58"/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1:47" ht="23.1" customHeight="1" x14ac:dyDescent="0.3">
      <c r="A386" s="6" t="s">
        <v>77</v>
      </c>
      <c r="B386" s="6" t="s">
        <v>78</v>
      </c>
      <c r="C386" s="8" t="s">
        <v>79</v>
      </c>
      <c r="D386" s="9">
        <v>1</v>
      </c>
      <c r="E386" s="9"/>
      <c r="F386" s="9">
        <f t="shared" ref="F386:F392" si="328">ROUNDDOWN(D386*E386, 0)</f>
        <v>0</v>
      </c>
      <c r="G386" s="9">
        <v>0</v>
      </c>
      <c r="H386" s="9">
        <f t="shared" ref="H386:H392" si="329">ROUNDDOWN(D386*G386, 0)</f>
        <v>0</v>
      </c>
      <c r="I386" s="9">
        <v>0</v>
      </c>
      <c r="J386" s="9">
        <f t="shared" ref="J386:J392" si="330">ROUNDDOWN(D386*I386, 0)</f>
        <v>0</v>
      </c>
      <c r="K386" s="9">
        <f t="shared" ref="K386:L392" si="331">E386+G386+I386</f>
        <v>0</v>
      </c>
      <c r="L386" s="9">
        <f t="shared" si="331"/>
        <v>0</v>
      </c>
      <c r="M386" s="15"/>
      <c r="O386" t="str">
        <f>"01"</f>
        <v>01</v>
      </c>
      <c r="P386" s="1" t="s">
        <v>129</v>
      </c>
      <c r="Q386">
        <v>1</v>
      </c>
      <c r="R386">
        <f t="shared" ref="R386:R392" si="332">IF(P386="기계경비", J386, 0)</f>
        <v>0</v>
      </c>
      <c r="S386">
        <f t="shared" ref="S386:S392" si="333">IF(P386="운반비", J386, 0)</f>
        <v>0</v>
      </c>
      <c r="T386">
        <f t="shared" ref="T386:T392" si="334">IF(P386="작업부산물", F386, 0)</f>
        <v>0</v>
      </c>
      <c r="U386">
        <f t="shared" ref="U386:U392" si="335">IF(P386="관급", F386, 0)</f>
        <v>0</v>
      </c>
      <c r="V386">
        <f t="shared" ref="V386:V392" si="336">IF(P386="외주비", J386, 0)</f>
        <v>0</v>
      </c>
      <c r="W386">
        <f t="shared" ref="W386:W392" si="337">IF(P386="장비비", J386, 0)</f>
        <v>0</v>
      </c>
      <c r="X386">
        <f t="shared" ref="X386:X392" si="338">IF(P386="폐기물처리비", J386, 0)</f>
        <v>0</v>
      </c>
      <c r="Y386">
        <f t="shared" ref="Y386:Y392" si="339">IF(P386="가설비", J386, 0)</f>
        <v>0</v>
      </c>
      <c r="Z386">
        <f t="shared" ref="Z386:Z392" si="340">IF(P386="잡비제외분", F386, 0)</f>
        <v>0</v>
      </c>
      <c r="AA386">
        <f t="shared" ref="AA386:AA392" si="341">IF(P386="사급자재대", L386, 0)</f>
        <v>0</v>
      </c>
      <c r="AB386">
        <f t="shared" ref="AB386:AB392" si="342">IF(P386="관급자재대", L386, 0)</f>
        <v>0</v>
      </c>
      <c r="AC386">
        <f t="shared" ref="AC386:AC392" si="343">IF(P386="관급자 관급 자재대", L386, 0)</f>
        <v>0</v>
      </c>
      <c r="AD386">
        <f t="shared" ref="AD386:AD392" si="344">IF(P386="사용자항목2", L386, 0)</f>
        <v>0</v>
      </c>
      <c r="AE386">
        <f t="shared" ref="AE386:AE392" si="345">IF(P386="안전관리비", L386, 0)</f>
        <v>0</v>
      </c>
      <c r="AF386">
        <f t="shared" ref="AF386:AF392" si="346">IF(P386="품질관리비", L386, 0)</f>
        <v>0</v>
      </c>
      <c r="AG386">
        <f t="shared" ref="AG386:AG392" si="347">IF(P386="사용자항목5", L386, 0)</f>
        <v>0</v>
      </c>
      <c r="AH386">
        <f t="shared" ref="AH386:AH392" si="348">IF(P386="사용자항목6", L386, 0)</f>
        <v>0</v>
      </c>
      <c r="AI386">
        <f t="shared" ref="AI386:AI392" si="349">IF(P386="사용자항목7", L386, 0)</f>
        <v>0</v>
      </c>
      <c r="AJ386">
        <f t="shared" ref="AJ386:AJ392" si="350">IF(P386="사용자항목8", L386, 0)</f>
        <v>0</v>
      </c>
      <c r="AK386">
        <f t="shared" ref="AK386:AK392" si="351">IF(P386="사용자항목9", L386, 0)</f>
        <v>0</v>
      </c>
      <c r="AL386">
        <f t="shared" ref="AL386:AL392" si="352">IF(P386="사용자항목10", L386, 0)</f>
        <v>0</v>
      </c>
      <c r="AM386">
        <f t="shared" ref="AM386:AM392" si="353">IF(P386="사용자항목11", L386, 0)</f>
        <v>0</v>
      </c>
      <c r="AN386">
        <f t="shared" ref="AN386:AN392" si="354">IF(P386="사용자항목12", L386, 0)</f>
        <v>0</v>
      </c>
      <c r="AO386">
        <f t="shared" ref="AO386:AO392" si="355">IF(P386="사용자항목13", L386, 0)</f>
        <v>0</v>
      </c>
      <c r="AP386">
        <f t="shared" ref="AP386:AP392" si="356">IF(P386="사용자항목14", L386, 0)</f>
        <v>0</v>
      </c>
      <c r="AQ386">
        <f t="shared" ref="AQ386:AQ392" si="357">IF(P386="사용자항목15", L386, 0)</f>
        <v>0</v>
      </c>
      <c r="AR386">
        <f t="shared" ref="AR386:AR392" si="358">IF(P386="사용자항목16", L386, 0)</f>
        <v>0</v>
      </c>
      <c r="AS386">
        <f t="shared" ref="AS386:AS392" si="359">IF(P386="사용자항목17", L386, 0)</f>
        <v>0</v>
      </c>
      <c r="AT386">
        <f t="shared" ref="AT386:AT392" si="360">IF(P386="사용자항목18", L386, 0)</f>
        <v>0</v>
      </c>
      <c r="AU386">
        <f t="shared" ref="AU386:AU392" si="361">IF(P386="사용자항목19", L386, 0)</f>
        <v>0</v>
      </c>
    </row>
    <row r="387" spans="1:47" ht="23.1" customHeight="1" x14ac:dyDescent="0.3">
      <c r="A387" s="6" t="s">
        <v>30</v>
      </c>
      <c r="B387" s="6" t="s">
        <v>31</v>
      </c>
      <c r="C387" s="8" t="s">
        <v>32</v>
      </c>
      <c r="D387" s="9">
        <v>192</v>
      </c>
      <c r="E387" s="9"/>
      <c r="F387" s="9">
        <f t="shared" si="328"/>
        <v>0</v>
      </c>
      <c r="G387" s="9">
        <v>0</v>
      </c>
      <c r="H387" s="9">
        <f t="shared" si="329"/>
        <v>0</v>
      </c>
      <c r="I387" s="9">
        <v>0</v>
      </c>
      <c r="J387" s="9">
        <f t="shared" si="330"/>
        <v>0</v>
      </c>
      <c r="K387" s="9">
        <f t="shared" si="331"/>
        <v>0</v>
      </c>
      <c r="L387" s="9">
        <f t="shared" si="331"/>
        <v>0</v>
      </c>
      <c r="M387" s="9"/>
      <c r="O387" t="str">
        <f>"01"</f>
        <v>01</v>
      </c>
      <c r="P387" s="1" t="s">
        <v>129</v>
      </c>
      <c r="Q387">
        <v>1</v>
      </c>
      <c r="R387">
        <f t="shared" si="332"/>
        <v>0</v>
      </c>
      <c r="S387">
        <f t="shared" si="333"/>
        <v>0</v>
      </c>
      <c r="T387">
        <f t="shared" si="334"/>
        <v>0</v>
      </c>
      <c r="U387">
        <f t="shared" si="335"/>
        <v>0</v>
      </c>
      <c r="V387">
        <f t="shared" si="336"/>
        <v>0</v>
      </c>
      <c r="W387">
        <f t="shared" si="337"/>
        <v>0</v>
      </c>
      <c r="X387">
        <f t="shared" si="338"/>
        <v>0</v>
      </c>
      <c r="Y387">
        <f t="shared" si="339"/>
        <v>0</v>
      </c>
      <c r="Z387">
        <f t="shared" si="340"/>
        <v>0</v>
      </c>
      <c r="AA387">
        <f t="shared" si="341"/>
        <v>0</v>
      </c>
      <c r="AB387">
        <f t="shared" si="342"/>
        <v>0</v>
      </c>
      <c r="AC387">
        <f t="shared" si="343"/>
        <v>0</v>
      </c>
      <c r="AD387">
        <f t="shared" si="344"/>
        <v>0</v>
      </c>
      <c r="AE387">
        <f t="shared" si="345"/>
        <v>0</v>
      </c>
      <c r="AF387">
        <f t="shared" si="346"/>
        <v>0</v>
      </c>
      <c r="AG387">
        <f t="shared" si="347"/>
        <v>0</v>
      </c>
      <c r="AH387">
        <f t="shared" si="348"/>
        <v>0</v>
      </c>
      <c r="AI387">
        <f t="shared" si="349"/>
        <v>0</v>
      </c>
      <c r="AJ387">
        <f t="shared" si="350"/>
        <v>0</v>
      </c>
      <c r="AK387">
        <f t="shared" si="351"/>
        <v>0</v>
      </c>
      <c r="AL387">
        <f t="shared" si="352"/>
        <v>0</v>
      </c>
      <c r="AM387">
        <f t="shared" si="353"/>
        <v>0</v>
      </c>
      <c r="AN387">
        <f t="shared" si="354"/>
        <v>0</v>
      </c>
      <c r="AO387">
        <f t="shared" si="355"/>
        <v>0</v>
      </c>
      <c r="AP387">
        <f t="shared" si="356"/>
        <v>0</v>
      </c>
      <c r="AQ387">
        <f t="shared" si="357"/>
        <v>0</v>
      </c>
      <c r="AR387">
        <f t="shared" si="358"/>
        <v>0</v>
      </c>
      <c r="AS387">
        <f t="shared" si="359"/>
        <v>0</v>
      </c>
      <c r="AT387">
        <f t="shared" si="360"/>
        <v>0</v>
      </c>
      <c r="AU387">
        <f t="shared" si="361"/>
        <v>0</v>
      </c>
    </row>
    <row r="388" spans="1:47" ht="23.1" customHeight="1" x14ac:dyDescent="0.3">
      <c r="A388" s="6" t="s">
        <v>92</v>
      </c>
      <c r="B388" s="6" t="s">
        <v>93</v>
      </c>
      <c r="C388" s="8" t="s">
        <v>12</v>
      </c>
      <c r="D388" s="9">
        <v>192</v>
      </c>
      <c r="E388" s="9"/>
      <c r="F388" s="9">
        <f t="shared" si="328"/>
        <v>0</v>
      </c>
      <c r="G388" s="9">
        <v>0</v>
      </c>
      <c r="H388" s="9">
        <f t="shared" si="329"/>
        <v>0</v>
      </c>
      <c r="I388" s="9">
        <v>0</v>
      </c>
      <c r="J388" s="9">
        <f t="shared" si="330"/>
        <v>0</v>
      </c>
      <c r="K388" s="9">
        <f t="shared" si="331"/>
        <v>0</v>
      </c>
      <c r="L388" s="9">
        <f t="shared" si="331"/>
        <v>0</v>
      </c>
      <c r="M388" s="9"/>
      <c r="O388" t="str">
        <f>"01"</f>
        <v>01</v>
      </c>
      <c r="P388" s="1" t="s">
        <v>129</v>
      </c>
      <c r="Q388">
        <v>1</v>
      </c>
      <c r="R388">
        <f t="shared" si="332"/>
        <v>0</v>
      </c>
      <c r="S388">
        <f t="shared" si="333"/>
        <v>0</v>
      </c>
      <c r="T388">
        <f t="shared" si="334"/>
        <v>0</v>
      </c>
      <c r="U388">
        <f t="shared" si="335"/>
        <v>0</v>
      </c>
      <c r="V388">
        <f t="shared" si="336"/>
        <v>0</v>
      </c>
      <c r="W388">
        <f t="shared" si="337"/>
        <v>0</v>
      </c>
      <c r="X388">
        <f t="shared" si="338"/>
        <v>0</v>
      </c>
      <c r="Y388">
        <f t="shared" si="339"/>
        <v>0</v>
      </c>
      <c r="Z388">
        <f t="shared" si="340"/>
        <v>0</v>
      </c>
      <c r="AA388">
        <f t="shared" si="341"/>
        <v>0</v>
      </c>
      <c r="AB388">
        <f t="shared" si="342"/>
        <v>0</v>
      </c>
      <c r="AC388">
        <f t="shared" si="343"/>
        <v>0</v>
      </c>
      <c r="AD388">
        <f t="shared" si="344"/>
        <v>0</v>
      </c>
      <c r="AE388">
        <f t="shared" si="345"/>
        <v>0</v>
      </c>
      <c r="AF388">
        <f t="shared" si="346"/>
        <v>0</v>
      </c>
      <c r="AG388">
        <f t="shared" si="347"/>
        <v>0</v>
      </c>
      <c r="AH388">
        <f t="shared" si="348"/>
        <v>0</v>
      </c>
      <c r="AI388">
        <f t="shared" si="349"/>
        <v>0</v>
      </c>
      <c r="AJ388">
        <f t="shared" si="350"/>
        <v>0</v>
      </c>
      <c r="AK388">
        <f t="shared" si="351"/>
        <v>0</v>
      </c>
      <c r="AL388">
        <f t="shared" si="352"/>
        <v>0</v>
      </c>
      <c r="AM388">
        <f t="shared" si="353"/>
        <v>0</v>
      </c>
      <c r="AN388">
        <f t="shared" si="354"/>
        <v>0</v>
      </c>
      <c r="AO388">
        <f t="shared" si="355"/>
        <v>0</v>
      </c>
      <c r="AP388">
        <f t="shared" si="356"/>
        <v>0</v>
      </c>
      <c r="AQ388">
        <f t="shared" si="357"/>
        <v>0</v>
      </c>
      <c r="AR388">
        <f t="shared" si="358"/>
        <v>0</v>
      </c>
      <c r="AS388">
        <f t="shared" si="359"/>
        <v>0</v>
      </c>
      <c r="AT388">
        <f t="shared" si="360"/>
        <v>0</v>
      </c>
      <c r="AU388">
        <f t="shared" si="361"/>
        <v>0</v>
      </c>
    </row>
    <row r="389" spans="1:47" ht="23.1" customHeight="1" x14ac:dyDescent="0.3">
      <c r="A389" s="6" t="s">
        <v>80</v>
      </c>
      <c r="B389" s="6" t="s">
        <v>82</v>
      </c>
      <c r="C389" s="8" t="s">
        <v>13</v>
      </c>
      <c r="D389" s="9">
        <v>751.4</v>
      </c>
      <c r="E389" s="9"/>
      <c r="F389" s="9">
        <f t="shared" si="328"/>
        <v>0</v>
      </c>
      <c r="G389" s="9">
        <v>0</v>
      </c>
      <c r="H389" s="9">
        <f t="shared" si="329"/>
        <v>0</v>
      </c>
      <c r="I389" s="9">
        <v>0</v>
      </c>
      <c r="J389" s="9">
        <f t="shared" si="330"/>
        <v>0</v>
      </c>
      <c r="K389" s="9">
        <f t="shared" si="331"/>
        <v>0</v>
      </c>
      <c r="L389" s="9">
        <f t="shared" si="331"/>
        <v>0</v>
      </c>
      <c r="M389" s="9"/>
      <c r="O389" t="str">
        <f>"01"</f>
        <v>01</v>
      </c>
      <c r="P389" s="1" t="s">
        <v>129</v>
      </c>
      <c r="Q389">
        <v>1</v>
      </c>
      <c r="R389">
        <f t="shared" si="332"/>
        <v>0</v>
      </c>
      <c r="S389">
        <f t="shared" si="333"/>
        <v>0</v>
      </c>
      <c r="T389">
        <f t="shared" si="334"/>
        <v>0</v>
      </c>
      <c r="U389">
        <f t="shared" si="335"/>
        <v>0</v>
      </c>
      <c r="V389">
        <f t="shared" si="336"/>
        <v>0</v>
      </c>
      <c r="W389">
        <f t="shared" si="337"/>
        <v>0</v>
      </c>
      <c r="X389">
        <f t="shared" si="338"/>
        <v>0</v>
      </c>
      <c r="Y389">
        <f t="shared" si="339"/>
        <v>0</v>
      </c>
      <c r="Z389">
        <f t="shared" si="340"/>
        <v>0</v>
      </c>
      <c r="AA389">
        <f t="shared" si="341"/>
        <v>0</v>
      </c>
      <c r="AB389">
        <f t="shared" si="342"/>
        <v>0</v>
      </c>
      <c r="AC389">
        <f t="shared" si="343"/>
        <v>0</v>
      </c>
      <c r="AD389">
        <f t="shared" si="344"/>
        <v>0</v>
      </c>
      <c r="AE389">
        <f t="shared" si="345"/>
        <v>0</v>
      </c>
      <c r="AF389">
        <f t="shared" si="346"/>
        <v>0</v>
      </c>
      <c r="AG389">
        <f t="shared" si="347"/>
        <v>0</v>
      </c>
      <c r="AH389">
        <f t="shared" si="348"/>
        <v>0</v>
      </c>
      <c r="AI389">
        <f t="shared" si="349"/>
        <v>0</v>
      </c>
      <c r="AJ389">
        <f t="shared" si="350"/>
        <v>0</v>
      </c>
      <c r="AK389">
        <f t="shared" si="351"/>
        <v>0</v>
      </c>
      <c r="AL389">
        <f t="shared" si="352"/>
        <v>0</v>
      </c>
      <c r="AM389">
        <f t="shared" si="353"/>
        <v>0</v>
      </c>
      <c r="AN389">
        <f t="shared" si="354"/>
        <v>0</v>
      </c>
      <c r="AO389">
        <f t="shared" si="355"/>
        <v>0</v>
      </c>
      <c r="AP389">
        <f t="shared" si="356"/>
        <v>0</v>
      </c>
      <c r="AQ389">
        <f t="shared" si="357"/>
        <v>0</v>
      </c>
      <c r="AR389">
        <f t="shared" si="358"/>
        <v>0</v>
      </c>
      <c r="AS389">
        <f t="shared" si="359"/>
        <v>0</v>
      </c>
      <c r="AT389">
        <f t="shared" si="360"/>
        <v>0</v>
      </c>
      <c r="AU389">
        <f t="shared" si="361"/>
        <v>0</v>
      </c>
    </row>
    <row r="390" spans="1:47" ht="23.1" customHeight="1" x14ac:dyDescent="0.3">
      <c r="A390" s="6" t="s">
        <v>175</v>
      </c>
      <c r="B390" s="6" t="s">
        <v>159</v>
      </c>
      <c r="C390" s="8" t="s">
        <v>27</v>
      </c>
      <c r="D390" s="9">
        <v>41.8</v>
      </c>
      <c r="E390" s="9"/>
      <c r="F390" s="9">
        <f t="shared" si="328"/>
        <v>0</v>
      </c>
      <c r="G390" s="9"/>
      <c r="H390" s="9">
        <f t="shared" si="329"/>
        <v>0</v>
      </c>
      <c r="I390" s="9"/>
      <c r="J390" s="9">
        <f t="shared" si="330"/>
        <v>0</v>
      </c>
      <c r="K390" s="9">
        <f t="shared" si="331"/>
        <v>0</v>
      </c>
      <c r="L390" s="9">
        <f t="shared" si="331"/>
        <v>0</v>
      </c>
      <c r="M390" s="15"/>
      <c r="O390" t="str">
        <f>""</f>
        <v/>
      </c>
      <c r="P390" s="1" t="s">
        <v>129</v>
      </c>
      <c r="Q390">
        <v>1</v>
      </c>
      <c r="R390">
        <f t="shared" si="332"/>
        <v>0</v>
      </c>
      <c r="S390">
        <f t="shared" si="333"/>
        <v>0</v>
      </c>
      <c r="T390">
        <f t="shared" si="334"/>
        <v>0</v>
      </c>
      <c r="U390">
        <f t="shared" si="335"/>
        <v>0</v>
      </c>
      <c r="V390">
        <f t="shared" si="336"/>
        <v>0</v>
      </c>
      <c r="W390">
        <f t="shared" si="337"/>
        <v>0</v>
      </c>
      <c r="X390">
        <f t="shared" si="338"/>
        <v>0</v>
      </c>
      <c r="Y390">
        <f t="shared" si="339"/>
        <v>0</v>
      </c>
      <c r="Z390">
        <f t="shared" si="340"/>
        <v>0</v>
      </c>
      <c r="AA390">
        <f t="shared" si="341"/>
        <v>0</v>
      </c>
      <c r="AB390">
        <f t="shared" si="342"/>
        <v>0</v>
      </c>
      <c r="AC390">
        <f t="shared" si="343"/>
        <v>0</v>
      </c>
      <c r="AD390">
        <f t="shared" si="344"/>
        <v>0</v>
      </c>
      <c r="AE390">
        <f t="shared" si="345"/>
        <v>0</v>
      </c>
      <c r="AF390">
        <f t="shared" si="346"/>
        <v>0</v>
      </c>
      <c r="AG390">
        <f t="shared" si="347"/>
        <v>0</v>
      </c>
      <c r="AH390">
        <f t="shared" si="348"/>
        <v>0</v>
      </c>
      <c r="AI390">
        <f t="shared" si="349"/>
        <v>0</v>
      </c>
      <c r="AJ390">
        <f t="shared" si="350"/>
        <v>0</v>
      </c>
      <c r="AK390">
        <f t="shared" si="351"/>
        <v>0</v>
      </c>
      <c r="AL390">
        <f t="shared" si="352"/>
        <v>0</v>
      </c>
      <c r="AM390">
        <f t="shared" si="353"/>
        <v>0</v>
      </c>
      <c r="AN390">
        <f t="shared" si="354"/>
        <v>0</v>
      </c>
      <c r="AO390">
        <f t="shared" si="355"/>
        <v>0</v>
      </c>
      <c r="AP390">
        <f t="shared" si="356"/>
        <v>0</v>
      </c>
      <c r="AQ390">
        <f t="shared" si="357"/>
        <v>0</v>
      </c>
      <c r="AR390">
        <f t="shared" si="358"/>
        <v>0</v>
      </c>
      <c r="AS390">
        <f t="shared" si="359"/>
        <v>0</v>
      </c>
      <c r="AT390">
        <f t="shared" si="360"/>
        <v>0</v>
      </c>
      <c r="AU390">
        <f t="shared" si="361"/>
        <v>0</v>
      </c>
    </row>
    <row r="391" spans="1:47" ht="23.1" customHeight="1" x14ac:dyDescent="0.3">
      <c r="A391" s="6" t="s">
        <v>240</v>
      </c>
      <c r="B391" s="6" t="s">
        <v>241</v>
      </c>
      <c r="C391" s="8" t="s">
        <v>105</v>
      </c>
      <c r="D391" s="9">
        <v>0.9</v>
      </c>
      <c r="E391" s="9"/>
      <c r="F391" s="9">
        <f t="shared" si="328"/>
        <v>0</v>
      </c>
      <c r="G391" s="9"/>
      <c r="H391" s="9">
        <f t="shared" si="329"/>
        <v>0</v>
      </c>
      <c r="I391" s="9"/>
      <c r="J391" s="9">
        <f t="shared" si="330"/>
        <v>0</v>
      </c>
      <c r="K391" s="9">
        <f t="shared" si="331"/>
        <v>0</v>
      </c>
      <c r="L391" s="9">
        <f t="shared" si="331"/>
        <v>0</v>
      </c>
      <c r="M391" s="15"/>
      <c r="O391" t="str">
        <f>""</f>
        <v/>
      </c>
      <c r="P391" s="1" t="s">
        <v>129</v>
      </c>
      <c r="Q391">
        <v>1</v>
      </c>
      <c r="R391">
        <f t="shared" si="332"/>
        <v>0</v>
      </c>
      <c r="S391">
        <f t="shared" si="333"/>
        <v>0</v>
      </c>
      <c r="T391">
        <f t="shared" si="334"/>
        <v>0</v>
      </c>
      <c r="U391">
        <f t="shared" si="335"/>
        <v>0</v>
      </c>
      <c r="V391">
        <f t="shared" si="336"/>
        <v>0</v>
      </c>
      <c r="W391">
        <f t="shared" si="337"/>
        <v>0</v>
      </c>
      <c r="X391">
        <f t="shared" si="338"/>
        <v>0</v>
      </c>
      <c r="Y391">
        <f t="shared" si="339"/>
        <v>0</v>
      </c>
      <c r="Z391">
        <f t="shared" si="340"/>
        <v>0</v>
      </c>
      <c r="AA391">
        <f t="shared" si="341"/>
        <v>0</v>
      </c>
      <c r="AB391">
        <f t="shared" si="342"/>
        <v>0</v>
      </c>
      <c r="AC391">
        <f t="shared" si="343"/>
        <v>0</v>
      </c>
      <c r="AD391">
        <f t="shared" si="344"/>
        <v>0</v>
      </c>
      <c r="AE391">
        <f t="shared" si="345"/>
        <v>0</v>
      </c>
      <c r="AF391">
        <f t="shared" si="346"/>
        <v>0</v>
      </c>
      <c r="AG391">
        <f t="shared" si="347"/>
        <v>0</v>
      </c>
      <c r="AH391">
        <f t="shared" si="348"/>
        <v>0</v>
      </c>
      <c r="AI391">
        <f t="shared" si="349"/>
        <v>0</v>
      </c>
      <c r="AJ391">
        <f t="shared" si="350"/>
        <v>0</v>
      </c>
      <c r="AK391">
        <f t="shared" si="351"/>
        <v>0</v>
      </c>
      <c r="AL391">
        <f t="shared" si="352"/>
        <v>0</v>
      </c>
      <c r="AM391">
        <f t="shared" si="353"/>
        <v>0</v>
      </c>
      <c r="AN391">
        <f t="shared" si="354"/>
        <v>0</v>
      </c>
      <c r="AO391">
        <f t="shared" si="355"/>
        <v>0</v>
      </c>
      <c r="AP391">
        <f t="shared" si="356"/>
        <v>0</v>
      </c>
      <c r="AQ391">
        <f t="shared" si="357"/>
        <v>0</v>
      </c>
      <c r="AR391">
        <f t="shared" si="358"/>
        <v>0</v>
      </c>
      <c r="AS391">
        <f t="shared" si="359"/>
        <v>0</v>
      </c>
      <c r="AT391">
        <f t="shared" si="360"/>
        <v>0</v>
      </c>
      <c r="AU391">
        <f t="shared" si="361"/>
        <v>0</v>
      </c>
    </row>
    <row r="392" spans="1:47" ht="23.1" customHeight="1" x14ac:dyDescent="0.3">
      <c r="A392" s="6" t="s">
        <v>242</v>
      </c>
      <c r="B392" s="6" t="s">
        <v>243</v>
      </c>
      <c r="C392" s="8" t="s">
        <v>154</v>
      </c>
      <c r="D392" s="9">
        <v>8</v>
      </c>
      <c r="E392" s="9"/>
      <c r="F392" s="9">
        <f t="shared" si="328"/>
        <v>0</v>
      </c>
      <c r="G392" s="9"/>
      <c r="H392" s="9">
        <f t="shared" si="329"/>
        <v>0</v>
      </c>
      <c r="I392" s="9"/>
      <c r="J392" s="9">
        <f t="shared" si="330"/>
        <v>0</v>
      </c>
      <c r="K392" s="9">
        <f t="shared" si="331"/>
        <v>0</v>
      </c>
      <c r="L392" s="9">
        <f t="shared" si="331"/>
        <v>0</v>
      </c>
      <c r="M392" s="15"/>
      <c r="O392" t="str">
        <f>""</f>
        <v/>
      </c>
      <c r="P392" s="1" t="s">
        <v>129</v>
      </c>
      <c r="Q392">
        <v>1</v>
      </c>
      <c r="R392">
        <f t="shared" si="332"/>
        <v>0</v>
      </c>
      <c r="S392">
        <f t="shared" si="333"/>
        <v>0</v>
      </c>
      <c r="T392">
        <f t="shared" si="334"/>
        <v>0</v>
      </c>
      <c r="U392">
        <f t="shared" si="335"/>
        <v>0</v>
      </c>
      <c r="V392">
        <f t="shared" si="336"/>
        <v>0</v>
      </c>
      <c r="W392">
        <f t="shared" si="337"/>
        <v>0</v>
      </c>
      <c r="X392">
        <f t="shared" si="338"/>
        <v>0</v>
      </c>
      <c r="Y392">
        <f t="shared" si="339"/>
        <v>0</v>
      </c>
      <c r="Z392">
        <f t="shared" si="340"/>
        <v>0</v>
      </c>
      <c r="AA392">
        <f t="shared" si="341"/>
        <v>0</v>
      </c>
      <c r="AB392">
        <f t="shared" si="342"/>
        <v>0</v>
      </c>
      <c r="AC392">
        <f t="shared" si="343"/>
        <v>0</v>
      </c>
      <c r="AD392">
        <f t="shared" si="344"/>
        <v>0</v>
      </c>
      <c r="AE392">
        <f t="shared" si="345"/>
        <v>0</v>
      </c>
      <c r="AF392">
        <f t="shared" si="346"/>
        <v>0</v>
      </c>
      <c r="AG392">
        <f t="shared" si="347"/>
        <v>0</v>
      </c>
      <c r="AH392">
        <f t="shared" si="348"/>
        <v>0</v>
      </c>
      <c r="AI392">
        <f t="shared" si="349"/>
        <v>0</v>
      </c>
      <c r="AJ392">
        <f t="shared" si="350"/>
        <v>0</v>
      </c>
      <c r="AK392">
        <f t="shared" si="351"/>
        <v>0</v>
      </c>
      <c r="AL392">
        <f t="shared" si="352"/>
        <v>0</v>
      </c>
      <c r="AM392">
        <f t="shared" si="353"/>
        <v>0</v>
      </c>
      <c r="AN392">
        <f t="shared" si="354"/>
        <v>0</v>
      </c>
      <c r="AO392">
        <f t="shared" si="355"/>
        <v>0</v>
      </c>
      <c r="AP392">
        <f t="shared" si="356"/>
        <v>0</v>
      </c>
      <c r="AQ392">
        <f t="shared" si="357"/>
        <v>0</v>
      </c>
      <c r="AR392">
        <f t="shared" si="358"/>
        <v>0</v>
      </c>
      <c r="AS392">
        <f t="shared" si="359"/>
        <v>0</v>
      </c>
      <c r="AT392">
        <f t="shared" si="360"/>
        <v>0</v>
      </c>
      <c r="AU392">
        <f t="shared" si="361"/>
        <v>0</v>
      </c>
    </row>
    <row r="393" spans="1:47" ht="23.1" customHeight="1" x14ac:dyDescent="0.3">
      <c r="A393" s="7"/>
      <c r="B393" s="7"/>
      <c r="C393" s="14"/>
      <c r="D393" s="9"/>
      <c r="E393" s="9"/>
      <c r="F393" s="9"/>
      <c r="G393" s="9"/>
      <c r="H393" s="9"/>
      <c r="I393" s="9"/>
      <c r="J393" s="9"/>
      <c r="K393" s="9"/>
      <c r="L393" s="9"/>
      <c r="M393" s="9"/>
    </row>
    <row r="394" spans="1:47" ht="23.1" customHeight="1" x14ac:dyDescent="0.3">
      <c r="A394" s="7"/>
      <c r="B394" s="7"/>
      <c r="C394" s="14"/>
      <c r="D394" s="9"/>
      <c r="E394" s="9"/>
      <c r="F394" s="9"/>
      <c r="G394" s="9"/>
      <c r="H394" s="9"/>
      <c r="I394" s="9"/>
      <c r="J394" s="9"/>
      <c r="K394" s="9"/>
      <c r="L394" s="9"/>
      <c r="M394" s="9"/>
    </row>
    <row r="395" spans="1:47" ht="23.1" customHeight="1" x14ac:dyDescent="0.3">
      <c r="A395" s="7"/>
      <c r="B395" s="7"/>
      <c r="C395" s="14"/>
      <c r="D395" s="9"/>
      <c r="E395" s="9"/>
      <c r="F395" s="9"/>
      <c r="G395" s="9"/>
      <c r="H395" s="9"/>
      <c r="I395" s="9"/>
      <c r="J395" s="9"/>
      <c r="K395" s="9"/>
      <c r="L395" s="9"/>
      <c r="M395" s="9"/>
    </row>
    <row r="396" spans="1:47" ht="23.1" customHeight="1" x14ac:dyDescent="0.3">
      <c r="A396" s="7"/>
      <c r="B396" s="7"/>
      <c r="C396" s="14"/>
      <c r="D396" s="9"/>
      <c r="E396" s="9"/>
      <c r="F396" s="9"/>
      <c r="G396" s="9"/>
      <c r="H396" s="9"/>
      <c r="I396" s="9"/>
      <c r="J396" s="9"/>
      <c r="K396" s="9"/>
      <c r="L396" s="9"/>
      <c r="M396" s="9"/>
    </row>
    <row r="397" spans="1:47" ht="23.1" customHeight="1" x14ac:dyDescent="0.3">
      <c r="A397" s="7"/>
      <c r="B397" s="7"/>
      <c r="C397" s="14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47" ht="23.1" customHeight="1" x14ac:dyDescent="0.3">
      <c r="A398" s="7"/>
      <c r="B398" s="7"/>
      <c r="C398" s="14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47" ht="23.1" customHeight="1" x14ac:dyDescent="0.3">
      <c r="A399" s="7"/>
      <c r="B399" s="7"/>
      <c r="C399" s="14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7" ht="23.1" customHeight="1" x14ac:dyDescent="0.3">
      <c r="A400" s="7"/>
      <c r="B400" s="7"/>
      <c r="C400" s="14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50" ht="23.1" customHeight="1" x14ac:dyDescent="0.3">
      <c r="A401" s="7"/>
      <c r="B401" s="7"/>
      <c r="C401" s="14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50" ht="23.1" customHeight="1" x14ac:dyDescent="0.3">
      <c r="A402" s="7"/>
      <c r="B402" s="7"/>
      <c r="C402" s="14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50" ht="23.1" customHeight="1" x14ac:dyDescent="0.3">
      <c r="A403" s="10" t="s">
        <v>131</v>
      </c>
      <c r="B403" s="11"/>
      <c r="C403" s="12"/>
      <c r="D403" s="13"/>
      <c r="E403" s="13"/>
      <c r="F403" s="13">
        <f>ROUNDDOWN(SUMIF(Q386:Q402, "1", F386:F402), 0)</f>
        <v>0</v>
      </c>
      <c r="G403" s="13"/>
      <c r="H403" s="13">
        <f>ROUNDDOWN(SUMIF(Q386:Q402, "1", H386:H402), 0)</f>
        <v>0</v>
      </c>
      <c r="I403" s="13"/>
      <c r="J403" s="13">
        <f>ROUNDDOWN(SUMIF(Q386:Q402, "1", J386:J402), 0)</f>
        <v>0</v>
      </c>
      <c r="K403" s="13"/>
      <c r="L403" s="13">
        <f>F403+H403+J403</f>
        <v>0</v>
      </c>
      <c r="M403" s="13"/>
      <c r="R403">
        <f t="shared" ref="R403:AX403" si="362">ROUNDDOWN(SUM(R386:R392), 0)</f>
        <v>0</v>
      </c>
      <c r="S403">
        <f t="shared" si="362"/>
        <v>0</v>
      </c>
      <c r="T403">
        <f t="shared" si="362"/>
        <v>0</v>
      </c>
      <c r="U403">
        <f t="shared" si="362"/>
        <v>0</v>
      </c>
      <c r="V403">
        <f t="shared" si="362"/>
        <v>0</v>
      </c>
      <c r="W403">
        <f t="shared" si="362"/>
        <v>0</v>
      </c>
      <c r="X403">
        <f t="shared" si="362"/>
        <v>0</v>
      </c>
      <c r="Y403">
        <f t="shared" si="362"/>
        <v>0</v>
      </c>
      <c r="Z403">
        <f t="shared" si="362"/>
        <v>0</v>
      </c>
      <c r="AA403">
        <f t="shared" si="362"/>
        <v>0</v>
      </c>
      <c r="AB403">
        <f t="shared" si="362"/>
        <v>0</v>
      </c>
      <c r="AC403">
        <f t="shared" si="362"/>
        <v>0</v>
      </c>
      <c r="AD403">
        <f t="shared" si="362"/>
        <v>0</v>
      </c>
      <c r="AE403">
        <f t="shared" si="362"/>
        <v>0</v>
      </c>
      <c r="AF403">
        <f t="shared" si="362"/>
        <v>0</v>
      </c>
      <c r="AG403">
        <f t="shared" si="362"/>
        <v>0</v>
      </c>
      <c r="AH403">
        <f t="shared" si="362"/>
        <v>0</v>
      </c>
      <c r="AI403">
        <f t="shared" si="362"/>
        <v>0</v>
      </c>
      <c r="AJ403">
        <f t="shared" si="362"/>
        <v>0</v>
      </c>
      <c r="AK403">
        <f t="shared" si="362"/>
        <v>0</v>
      </c>
      <c r="AL403">
        <f t="shared" si="362"/>
        <v>0</v>
      </c>
      <c r="AM403">
        <f t="shared" si="362"/>
        <v>0</v>
      </c>
      <c r="AN403">
        <f t="shared" si="362"/>
        <v>0</v>
      </c>
      <c r="AO403">
        <f t="shared" si="362"/>
        <v>0</v>
      </c>
      <c r="AP403">
        <f t="shared" si="362"/>
        <v>0</v>
      </c>
      <c r="AQ403">
        <f t="shared" si="362"/>
        <v>0</v>
      </c>
      <c r="AR403">
        <f t="shared" si="362"/>
        <v>0</v>
      </c>
      <c r="AS403">
        <f t="shared" si="362"/>
        <v>0</v>
      </c>
      <c r="AT403">
        <f t="shared" si="362"/>
        <v>0</v>
      </c>
      <c r="AU403">
        <f t="shared" si="362"/>
        <v>0</v>
      </c>
      <c r="AV403">
        <f t="shared" si="362"/>
        <v>0</v>
      </c>
      <c r="AW403">
        <f t="shared" si="362"/>
        <v>0</v>
      </c>
      <c r="AX403">
        <f t="shared" si="362"/>
        <v>0</v>
      </c>
    </row>
    <row r="404" spans="1:50" ht="23.1" customHeight="1" x14ac:dyDescent="0.3">
      <c r="A404" s="57" t="s">
        <v>509</v>
      </c>
      <c r="B404" s="58"/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1:50" ht="23.1" customHeight="1" x14ac:dyDescent="0.3">
      <c r="A405" s="6" t="s">
        <v>244</v>
      </c>
      <c r="B405" s="6" t="s">
        <v>245</v>
      </c>
      <c r="C405" s="8" t="s">
        <v>44</v>
      </c>
      <c r="D405" s="9">
        <v>3.7</v>
      </c>
      <c r="E405" s="9"/>
      <c r="F405" s="9">
        <f>ROUNDDOWN(D405*E405, 0)</f>
        <v>0</v>
      </c>
      <c r="G405" s="9"/>
      <c r="H405" s="9">
        <f>ROUNDDOWN(D405*G405, 0)</f>
        <v>0</v>
      </c>
      <c r="I405" s="9"/>
      <c r="J405" s="9">
        <f>ROUNDDOWN(D405*I405, 0)</f>
        <v>0</v>
      </c>
      <c r="K405" s="9">
        <f>E405+G405+I405</f>
        <v>0</v>
      </c>
      <c r="L405" s="9">
        <f>F405+H405+J405</f>
        <v>0</v>
      </c>
      <c r="M405" s="15"/>
      <c r="O405" t="str">
        <f>""</f>
        <v/>
      </c>
      <c r="P405" s="1" t="s">
        <v>129</v>
      </c>
      <c r="Q405">
        <v>1</v>
      </c>
      <c r="R405">
        <f>IF(P405="기계경비", J405, 0)</f>
        <v>0</v>
      </c>
      <c r="S405">
        <f>IF(P405="운반비", J405, 0)</f>
        <v>0</v>
      </c>
      <c r="T405">
        <f>IF(P405="작업부산물", F405, 0)</f>
        <v>0</v>
      </c>
      <c r="U405">
        <f>IF(P405="관급", F405, 0)</f>
        <v>0</v>
      </c>
      <c r="V405">
        <f>IF(P405="외주비", J405, 0)</f>
        <v>0</v>
      </c>
      <c r="W405">
        <f>IF(P405="장비비", J405, 0)</f>
        <v>0</v>
      </c>
      <c r="X405">
        <f>IF(P405="폐기물처리비", J405, 0)</f>
        <v>0</v>
      </c>
      <c r="Y405">
        <f>IF(P405="가설비", J405, 0)</f>
        <v>0</v>
      </c>
      <c r="Z405">
        <f>IF(P405="잡비제외분", F405, 0)</f>
        <v>0</v>
      </c>
      <c r="AA405">
        <f>IF(P405="사급자재대", L405, 0)</f>
        <v>0</v>
      </c>
      <c r="AB405">
        <f>IF(P405="관급자재대", L405, 0)</f>
        <v>0</v>
      </c>
      <c r="AC405">
        <f>IF(P405="관급자 관급 자재대", L405, 0)</f>
        <v>0</v>
      </c>
      <c r="AD405">
        <f>IF(P405="사용자항목2", L405, 0)</f>
        <v>0</v>
      </c>
      <c r="AE405">
        <f>IF(P405="안전관리비", L405, 0)</f>
        <v>0</v>
      </c>
      <c r="AF405">
        <f>IF(P405="품질관리비", L405, 0)</f>
        <v>0</v>
      </c>
      <c r="AG405">
        <f>IF(P405="사용자항목5", L405, 0)</f>
        <v>0</v>
      </c>
      <c r="AH405">
        <f>IF(P405="사용자항목6", L405, 0)</f>
        <v>0</v>
      </c>
      <c r="AI405">
        <f>IF(P405="사용자항목7", L405, 0)</f>
        <v>0</v>
      </c>
      <c r="AJ405">
        <f>IF(P405="사용자항목8", L405, 0)</f>
        <v>0</v>
      </c>
      <c r="AK405">
        <f>IF(P405="사용자항목9", L405, 0)</f>
        <v>0</v>
      </c>
      <c r="AL405">
        <f>IF(P405="사용자항목10", L405, 0)</f>
        <v>0</v>
      </c>
      <c r="AM405">
        <f>IF(P405="사용자항목11", L405, 0)</f>
        <v>0</v>
      </c>
      <c r="AN405">
        <f>IF(P405="사용자항목12", L405, 0)</f>
        <v>0</v>
      </c>
      <c r="AO405">
        <f>IF(P405="사용자항목13", L405, 0)</f>
        <v>0</v>
      </c>
      <c r="AP405">
        <f>IF(P405="사용자항목14", L405, 0)</f>
        <v>0</v>
      </c>
      <c r="AQ405">
        <f>IF(P405="사용자항목15", L405, 0)</f>
        <v>0</v>
      </c>
      <c r="AR405">
        <f>IF(P405="사용자항목16", L405, 0)</f>
        <v>0</v>
      </c>
      <c r="AS405">
        <f>IF(P405="사용자항목17", L405, 0)</f>
        <v>0</v>
      </c>
      <c r="AT405">
        <f>IF(P405="사용자항목18", L405, 0)</f>
        <v>0</v>
      </c>
      <c r="AU405">
        <f>IF(P405="사용자항목19", L405, 0)</f>
        <v>0</v>
      </c>
    </row>
    <row r="406" spans="1:50" ht="23.1" customHeight="1" x14ac:dyDescent="0.3">
      <c r="A406" s="7"/>
      <c r="B406" s="7"/>
      <c r="C406" s="14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50" ht="23.1" customHeight="1" x14ac:dyDescent="0.3">
      <c r="A407" s="7"/>
      <c r="B407" s="7"/>
      <c r="C407" s="14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50" ht="23.1" customHeight="1" x14ac:dyDescent="0.3">
      <c r="A408" s="7"/>
      <c r="B408" s="7"/>
      <c r="C408" s="14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50" ht="23.1" customHeight="1" x14ac:dyDescent="0.3">
      <c r="A409" s="7"/>
      <c r="B409" s="7"/>
      <c r="C409" s="14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50" ht="23.1" customHeight="1" x14ac:dyDescent="0.3">
      <c r="A410" s="7"/>
      <c r="B410" s="7"/>
      <c r="C410" s="14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50" ht="23.1" customHeight="1" x14ac:dyDescent="0.3">
      <c r="A411" s="7"/>
      <c r="B411" s="7"/>
      <c r="C411" s="14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50" ht="23.1" customHeight="1" x14ac:dyDescent="0.3">
      <c r="A412" s="7"/>
      <c r="B412" s="7"/>
      <c r="C412" s="14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50" ht="23.1" customHeight="1" x14ac:dyDescent="0.3">
      <c r="A413" s="7"/>
      <c r="B413" s="7"/>
      <c r="C413" s="14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50" ht="23.1" customHeight="1" x14ac:dyDescent="0.3">
      <c r="A414" s="7"/>
      <c r="B414" s="7"/>
      <c r="C414" s="14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50" ht="23.1" customHeight="1" x14ac:dyDescent="0.3">
      <c r="A415" s="7"/>
      <c r="B415" s="7"/>
      <c r="C415" s="14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50" ht="23.1" customHeight="1" x14ac:dyDescent="0.3">
      <c r="A416" s="7"/>
      <c r="B416" s="7"/>
      <c r="C416" s="14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50" ht="23.1" customHeight="1" x14ac:dyDescent="0.3">
      <c r="A417" s="7"/>
      <c r="B417" s="7"/>
      <c r="C417" s="14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50" ht="23.1" customHeight="1" x14ac:dyDescent="0.3">
      <c r="A418" s="7"/>
      <c r="B418" s="7"/>
      <c r="C418" s="14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50" ht="23.1" customHeight="1" x14ac:dyDescent="0.3">
      <c r="A419" s="7"/>
      <c r="B419" s="7"/>
      <c r="C419" s="14"/>
      <c r="D419" s="9"/>
      <c r="E419" s="9"/>
      <c r="F419" s="9"/>
      <c r="G419" s="9"/>
      <c r="H419" s="9"/>
      <c r="I419" s="9"/>
      <c r="J419" s="9"/>
      <c r="K419" s="9"/>
      <c r="L419" s="9"/>
      <c r="M419" s="9"/>
    </row>
    <row r="420" spans="1:50" ht="23.1" customHeight="1" x14ac:dyDescent="0.3">
      <c r="A420" s="7"/>
      <c r="B420" s="7"/>
      <c r="C420" s="14"/>
      <c r="D420" s="9"/>
      <c r="E420" s="9"/>
      <c r="F420" s="9"/>
      <c r="G420" s="9"/>
      <c r="H420" s="9"/>
      <c r="I420" s="9"/>
      <c r="J420" s="9"/>
      <c r="K420" s="9"/>
      <c r="L420" s="9"/>
      <c r="M420" s="9"/>
    </row>
    <row r="421" spans="1:50" ht="23.1" customHeight="1" x14ac:dyDescent="0.3">
      <c r="A421" s="7"/>
      <c r="B421" s="7"/>
      <c r="C421" s="14"/>
      <c r="D421" s="9"/>
      <c r="E421" s="9"/>
      <c r="F421" s="9"/>
      <c r="G421" s="9"/>
      <c r="H421" s="9"/>
      <c r="I421" s="9"/>
      <c r="J421" s="9"/>
      <c r="K421" s="9"/>
      <c r="L421" s="9"/>
      <c r="M421" s="9"/>
    </row>
    <row r="422" spans="1:50" ht="23.1" customHeight="1" x14ac:dyDescent="0.3">
      <c r="A422" s="10" t="s">
        <v>131</v>
      </c>
      <c r="B422" s="11"/>
      <c r="C422" s="12"/>
      <c r="D422" s="13"/>
      <c r="E422" s="13"/>
      <c r="F422" s="13">
        <f>ROUNDDOWN(SUMIF(Q405:Q421, "1", F405:F421), 0)</f>
        <v>0</v>
      </c>
      <c r="G422" s="13"/>
      <c r="H422" s="13">
        <f>ROUNDDOWN(SUMIF(Q405:Q421, "1", H405:H421), 0)</f>
        <v>0</v>
      </c>
      <c r="I422" s="13"/>
      <c r="J422" s="13">
        <f>ROUNDDOWN(SUMIF(Q405:Q421, "1", J405:J421), 0)</f>
        <v>0</v>
      </c>
      <c r="K422" s="13"/>
      <c r="L422" s="13">
        <f>F422+H422+J422</f>
        <v>0</v>
      </c>
      <c r="M422" s="13"/>
      <c r="R422">
        <f t="shared" ref="R422:AX422" si="363">ROUNDDOWN(SUM(R405:R405), 0)</f>
        <v>0</v>
      </c>
      <c r="S422">
        <f t="shared" si="363"/>
        <v>0</v>
      </c>
      <c r="T422">
        <f t="shared" si="363"/>
        <v>0</v>
      </c>
      <c r="U422">
        <f t="shared" si="363"/>
        <v>0</v>
      </c>
      <c r="V422">
        <f t="shared" si="363"/>
        <v>0</v>
      </c>
      <c r="W422">
        <f t="shared" si="363"/>
        <v>0</v>
      </c>
      <c r="X422">
        <f t="shared" si="363"/>
        <v>0</v>
      </c>
      <c r="Y422">
        <f t="shared" si="363"/>
        <v>0</v>
      </c>
      <c r="Z422">
        <f t="shared" si="363"/>
        <v>0</v>
      </c>
      <c r="AA422">
        <f t="shared" si="363"/>
        <v>0</v>
      </c>
      <c r="AB422">
        <f t="shared" si="363"/>
        <v>0</v>
      </c>
      <c r="AC422">
        <f t="shared" si="363"/>
        <v>0</v>
      </c>
      <c r="AD422">
        <f t="shared" si="363"/>
        <v>0</v>
      </c>
      <c r="AE422">
        <f t="shared" si="363"/>
        <v>0</v>
      </c>
      <c r="AF422">
        <f t="shared" si="363"/>
        <v>0</v>
      </c>
      <c r="AG422">
        <f t="shared" si="363"/>
        <v>0</v>
      </c>
      <c r="AH422">
        <f t="shared" si="363"/>
        <v>0</v>
      </c>
      <c r="AI422">
        <f t="shared" si="363"/>
        <v>0</v>
      </c>
      <c r="AJ422">
        <f t="shared" si="363"/>
        <v>0</v>
      </c>
      <c r="AK422">
        <f t="shared" si="363"/>
        <v>0</v>
      </c>
      <c r="AL422">
        <f t="shared" si="363"/>
        <v>0</v>
      </c>
      <c r="AM422">
        <f t="shared" si="363"/>
        <v>0</v>
      </c>
      <c r="AN422">
        <f t="shared" si="363"/>
        <v>0</v>
      </c>
      <c r="AO422">
        <f t="shared" si="363"/>
        <v>0</v>
      </c>
      <c r="AP422">
        <f t="shared" si="363"/>
        <v>0</v>
      </c>
      <c r="AQ422">
        <f t="shared" si="363"/>
        <v>0</v>
      </c>
      <c r="AR422">
        <f t="shared" si="363"/>
        <v>0</v>
      </c>
      <c r="AS422">
        <f t="shared" si="363"/>
        <v>0</v>
      </c>
      <c r="AT422">
        <f t="shared" si="363"/>
        <v>0</v>
      </c>
      <c r="AU422">
        <f t="shared" si="363"/>
        <v>0</v>
      </c>
      <c r="AV422">
        <f t="shared" si="363"/>
        <v>0</v>
      </c>
      <c r="AW422">
        <f t="shared" si="363"/>
        <v>0</v>
      </c>
      <c r="AX422">
        <f t="shared" si="363"/>
        <v>0</v>
      </c>
    </row>
    <row r="423" spans="1:50" ht="23.1" customHeight="1" x14ac:dyDescent="0.3">
      <c r="A423" s="57" t="s">
        <v>510</v>
      </c>
      <c r="B423" s="58"/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1:50" ht="23.1" customHeight="1" x14ac:dyDescent="0.3">
      <c r="A424" s="6" t="s">
        <v>246</v>
      </c>
      <c r="B424" s="6" t="s">
        <v>247</v>
      </c>
      <c r="C424" s="8" t="s">
        <v>27</v>
      </c>
      <c r="D424" s="9">
        <v>2.2999999999999998</v>
      </c>
      <c r="E424" s="9"/>
      <c r="F424" s="9">
        <f>ROUNDDOWN(D424*E424, 0)</f>
        <v>0</v>
      </c>
      <c r="G424" s="9"/>
      <c r="H424" s="9">
        <f>ROUNDDOWN(D424*G424, 0)</f>
        <v>0</v>
      </c>
      <c r="I424" s="9"/>
      <c r="J424" s="9">
        <f>ROUNDDOWN(D424*I424, 0)</f>
        <v>0</v>
      </c>
      <c r="K424" s="9">
        <f>E424+G424+I424</f>
        <v>0</v>
      </c>
      <c r="L424" s="9">
        <f>F424+H424+J424</f>
        <v>0</v>
      </c>
      <c r="M424" s="15"/>
      <c r="O424" t="str">
        <f>""</f>
        <v/>
      </c>
      <c r="P424" s="1" t="s">
        <v>129</v>
      </c>
      <c r="Q424">
        <v>1</v>
      </c>
      <c r="R424">
        <f>IF(P424="기계경비", J424, 0)</f>
        <v>0</v>
      </c>
      <c r="S424">
        <f>IF(P424="운반비", J424, 0)</f>
        <v>0</v>
      </c>
      <c r="T424">
        <f>IF(P424="작업부산물", F424, 0)</f>
        <v>0</v>
      </c>
      <c r="U424">
        <f>IF(P424="관급", F424, 0)</f>
        <v>0</v>
      </c>
      <c r="V424">
        <f>IF(P424="외주비", J424, 0)</f>
        <v>0</v>
      </c>
      <c r="W424">
        <f>IF(P424="장비비", J424, 0)</f>
        <v>0</v>
      </c>
      <c r="X424">
        <f>IF(P424="폐기물처리비", J424, 0)</f>
        <v>0</v>
      </c>
      <c r="Y424">
        <f>IF(P424="가설비", J424, 0)</f>
        <v>0</v>
      </c>
      <c r="Z424">
        <f>IF(P424="잡비제외분", F424, 0)</f>
        <v>0</v>
      </c>
      <c r="AA424">
        <f>IF(P424="사급자재대", L424, 0)</f>
        <v>0</v>
      </c>
      <c r="AB424">
        <f>IF(P424="관급자재대", L424, 0)</f>
        <v>0</v>
      </c>
      <c r="AC424">
        <f>IF(P424="관급자 관급 자재대", L424, 0)</f>
        <v>0</v>
      </c>
      <c r="AD424">
        <f>IF(P424="사용자항목2", L424, 0)</f>
        <v>0</v>
      </c>
      <c r="AE424">
        <f>IF(P424="안전관리비", L424, 0)</f>
        <v>0</v>
      </c>
      <c r="AF424">
        <f>IF(P424="품질관리비", L424, 0)</f>
        <v>0</v>
      </c>
      <c r="AG424">
        <f>IF(P424="사용자항목5", L424, 0)</f>
        <v>0</v>
      </c>
      <c r="AH424">
        <f>IF(P424="사용자항목6", L424, 0)</f>
        <v>0</v>
      </c>
      <c r="AI424">
        <f>IF(P424="사용자항목7", L424, 0)</f>
        <v>0</v>
      </c>
      <c r="AJ424">
        <f>IF(P424="사용자항목8", L424, 0)</f>
        <v>0</v>
      </c>
      <c r="AK424">
        <f>IF(P424="사용자항목9", L424, 0)</f>
        <v>0</v>
      </c>
      <c r="AL424">
        <f>IF(P424="사용자항목10", L424, 0)</f>
        <v>0</v>
      </c>
      <c r="AM424">
        <f>IF(P424="사용자항목11", L424, 0)</f>
        <v>0</v>
      </c>
      <c r="AN424">
        <f>IF(P424="사용자항목12", L424, 0)</f>
        <v>0</v>
      </c>
      <c r="AO424">
        <f>IF(P424="사용자항목13", L424, 0)</f>
        <v>0</v>
      </c>
      <c r="AP424">
        <f>IF(P424="사용자항목14", L424, 0)</f>
        <v>0</v>
      </c>
      <c r="AQ424">
        <f>IF(P424="사용자항목15", L424, 0)</f>
        <v>0</v>
      </c>
      <c r="AR424">
        <f>IF(P424="사용자항목16", L424, 0)</f>
        <v>0</v>
      </c>
      <c r="AS424">
        <f>IF(P424="사용자항목17", L424, 0)</f>
        <v>0</v>
      </c>
      <c r="AT424">
        <f>IF(P424="사용자항목18", L424, 0)</f>
        <v>0</v>
      </c>
      <c r="AU424">
        <f>IF(P424="사용자항목19", L424, 0)</f>
        <v>0</v>
      </c>
    </row>
    <row r="425" spans="1:50" ht="23.1" customHeight="1" x14ac:dyDescent="0.3">
      <c r="A425" s="7"/>
      <c r="B425" s="7"/>
      <c r="C425" s="14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50" ht="23.1" customHeight="1" x14ac:dyDescent="0.3">
      <c r="A426" s="7"/>
      <c r="B426" s="7"/>
      <c r="C426" s="14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50" ht="23.1" customHeight="1" x14ac:dyDescent="0.3">
      <c r="A427" s="7"/>
      <c r="B427" s="7"/>
      <c r="C427" s="14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50" ht="23.1" customHeight="1" x14ac:dyDescent="0.3">
      <c r="A428" s="7"/>
      <c r="B428" s="7"/>
      <c r="C428" s="14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50" ht="23.1" customHeight="1" x14ac:dyDescent="0.3">
      <c r="A429" s="7"/>
      <c r="B429" s="7"/>
      <c r="C429" s="14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50" ht="23.1" customHeight="1" x14ac:dyDescent="0.3">
      <c r="A430" s="7"/>
      <c r="B430" s="7"/>
      <c r="C430" s="14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50" ht="23.1" customHeight="1" x14ac:dyDescent="0.3">
      <c r="A431" s="7"/>
      <c r="B431" s="7"/>
      <c r="C431" s="14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50" ht="23.1" customHeight="1" x14ac:dyDescent="0.3">
      <c r="A432" s="7"/>
      <c r="B432" s="7"/>
      <c r="C432" s="14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50" ht="23.1" customHeight="1" x14ac:dyDescent="0.3">
      <c r="A433" s="7"/>
      <c r="B433" s="7"/>
      <c r="C433" s="14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50" ht="23.1" customHeight="1" x14ac:dyDescent="0.3">
      <c r="A434" s="7"/>
      <c r="B434" s="7"/>
      <c r="C434" s="14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50" ht="23.1" customHeight="1" x14ac:dyDescent="0.3">
      <c r="A435" s="7"/>
      <c r="B435" s="7"/>
      <c r="C435" s="14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50" ht="23.1" customHeight="1" x14ac:dyDescent="0.3">
      <c r="A436" s="7"/>
      <c r="B436" s="7"/>
      <c r="C436" s="14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50" ht="23.1" customHeight="1" x14ac:dyDescent="0.3">
      <c r="A437" s="7"/>
      <c r="B437" s="7"/>
      <c r="C437" s="14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50" ht="23.1" customHeight="1" x14ac:dyDescent="0.3">
      <c r="A438" s="7"/>
      <c r="B438" s="7"/>
      <c r="C438" s="14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50" ht="23.1" customHeight="1" x14ac:dyDescent="0.3">
      <c r="A439" s="7"/>
      <c r="B439" s="7"/>
      <c r="C439" s="14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50" ht="23.1" customHeight="1" x14ac:dyDescent="0.3">
      <c r="A440" s="7"/>
      <c r="B440" s="7"/>
      <c r="C440" s="14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50" ht="23.1" customHeight="1" x14ac:dyDescent="0.3">
      <c r="A441" s="10" t="s">
        <v>131</v>
      </c>
      <c r="B441" s="11"/>
      <c r="C441" s="12"/>
      <c r="D441" s="13"/>
      <c r="E441" s="13"/>
      <c r="F441" s="13">
        <f>ROUNDDOWN(SUMIF(Q424:Q440, "1", F424:F440), 0)</f>
        <v>0</v>
      </c>
      <c r="G441" s="13"/>
      <c r="H441" s="13">
        <f>ROUNDDOWN(SUMIF(Q424:Q440, "1", H424:H440), 0)</f>
        <v>0</v>
      </c>
      <c r="I441" s="13"/>
      <c r="J441" s="13">
        <f>ROUNDDOWN(SUMIF(Q424:Q440, "1", J424:J440), 0)</f>
        <v>0</v>
      </c>
      <c r="K441" s="13"/>
      <c r="L441" s="13">
        <f>F441+H441+J441</f>
        <v>0</v>
      </c>
      <c r="M441" s="13"/>
      <c r="R441">
        <f t="shared" ref="R441:AX441" si="364">ROUNDDOWN(SUM(R424:R424), 0)</f>
        <v>0</v>
      </c>
      <c r="S441">
        <f t="shared" si="364"/>
        <v>0</v>
      </c>
      <c r="T441">
        <f t="shared" si="364"/>
        <v>0</v>
      </c>
      <c r="U441">
        <f t="shared" si="364"/>
        <v>0</v>
      </c>
      <c r="V441">
        <f t="shared" si="364"/>
        <v>0</v>
      </c>
      <c r="W441">
        <f t="shared" si="364"/>
        <v>0</v>
      </c>
      <c r="X441">
        <f t="shared" si="364"/>
        <v>0</v>
      </c>
      <c r="Y441">
        <f t="shared" si="364"/>
        <v>0</v>
      </c>
      <c r="Z441">
        <f t="shared" si="364"/>
        <v>0</v>
      </c>
      <c r="AA441">
        <f t="shared" si="364"/>
        <v>0</v>
      </c>
      <c r="AB441">
        <f t="shared" si="364"/>
        <v>0</v>
      </c>
      <c r="AC441">
        <f t="shared" si="364"/>
        <v>0</v>
      </c>
      <c r="AD441">
        <f t="shared" si="364"/>
        <v>0</v>
      </c>
      <c r="AE441">
        <f t="shared" si="364"/>
        <v>0</v>
      </c>
      <c r="AF441">
        <f t="shared" si="364"/>
        <v>0</v>
      </c>
      <c r="AG441">
        <f t="shared" si="364"/>
        <v>0</v>
      </c>
      <c r="AH441">
        <f t="shared" si="364"/>
        <v>0</v>
      </c>
      <c r="AI441">
        <f t="shared" si="364"/>
        <v>0</v>
      </c>
      <c r="AJ441">
        <f t="shared" si="364"/>
        <v>0</v>
      </c>
      <c r="AK441">
        <f t="shared" si="364"/>
        <v>0</v>
      </c>
      <c r="AL441">
        <f t="shared" si="364"/>
        <v>0</v>
      </c>
      <c r="AM441">
        <f t="shared" si="364"/>
        <v>0</v>
      </c>
      <c r="AN441">
        <f t="shared" si="364"/>
        <v>0</v>
      </c>
      <c r="AO441">
        <f t="shared" si="364"/>
        <v>0</v>
      </c>
      <c r="AP441">
        <f t="shared" si="364"/>
        <v>0</v>
      </c>
      <c r="AQ441">
        <f t="shared" si="364"/>
        <v>0</v>
      </c>
      <c r="AR441">
        <f t="shared" si="364"/>
        <v>0</v>
      </c>
      <c r="AS441">
        <f t="shared" si="364"/>
        <v>0</v>
      </c>
      <c r="AT441">
        <f t="shared" si="364"/>
        <v>0</v>
      </c>
      <c r="AU441">
        <f t="shared" si="364"/>
        <v>0</v>
      </c>
      <c r="AV441">
        <f t="shared" si="364"/>
        <v>0</v>
      </c>
      <c r="AW441">
        <f t="shared" si="364"/>
        <v>0</v>
      </c>
      <c r="AX441">
        <f t="shared" si="364"/>
        <v>0</v>
      </c>
    </row>
    <row r="442" spans="1:50" ht="23.1" customHeight="1" x14ac:dyDescent="0.3">
      <c r="A442" s="57" t="s">
        <v>511</v>
      </c>
      <c r="B442" s="58"/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1:50" ht="23.1" customHeight="1" x14ac:dyDescent="0.3">
      <c r="A443" s="6" t="s">
        <v>248</v>
      </c>
      <c r="B443" s="6" t="s">
        <v>249</v>
      </c>
      <c r="C443" s="8" t="s">
        <v>27</v>
      </c>
      <c r="D443" s="9">
        <v>40.299999999999997</v>
      </c>
      <c r="E443" s="9"/>
      <c r="F443" s="9">
        <f>ROUNDDOWN(D443*E443, 0)</f>
        <v>0</v>
      </c>
      <c r="G443" s="9"/>
      <c r="H443" s="9">
        <f>ROUNDDOWN(D443*G443, 0)</f>
        <v>0</v>
      </c>
      <c r="I443" s="9"/>
      <c r="J443" s="9">
        <f>ROUNDDOWN(D443*I443, 0)</f>
        <v>0</v>
      </c>
      <c r="K443" s="9">
        <f t="shared" ref="K443:L446" si="365">E443+G443+I443</f>
        <v>0</v>
      </c>
      <c r="L443" s="9">
        <f t="shared" si="365"/>
        <v>0</v>
      </c>
      <c r="M443" s="15"/>
      <c r="O443" t="str">
        <f>""</f>
        <v/>
      </c>
      <c r="P443" s="1" t="s">
        <v>129</v>
      </c>
      <c r="Q443">
        <v>1</v>
      </c>
      <c r="R443">
        <f>IF(P443="기계경비", J443, 0)</f>
        <v>0</v>
      </c>
      <c r="S443">
        <f>IF(P443="운반비", J443, 0)</f>
        <v>0</v>
      </c>
      <c r="T443">
        <f>IF(P443="작업부산물", F443, 0)</f>
        <v>0</v>
      </c>
      <c r="U443">
        <f>IF(P443="관급", F443, 0)</f>
        <v>0</v>
      </c>
      <c r="V443">
        <f>IF(P443="외주비", J443, 0)</f>
        <v>0</v>
      </c>
      <c r="W443">
        <f>IF(P443="장비비", J443, 0)</f>
        <v>0</v>
      </c>
      <c r="X443">
        <f>IF(P443="폐기물처리비", J443, 0)</f>
        <v>0</v>
      </c>
      <c r="Y443">
        <f>IF(P443="가설비", J443, 0)</f>
        <v>0</v>
      </c>
      <c r="Z443">
        <f>IF(P443="잡비제외분", F443, 0)</f>
        <v>0</v>
      </c>
      <c r="AA443">
        <f>IF(P443="사급자재대", L443, 0)</f>
        <v>0</v>
      </c>
      <c r="AB443">
        <f>IF(P443="관급자재대", L443, 0)</f>
        <v>0</v>
      </c>
      <c r="AC443">
        <f>IF(P443="관급자 관급 자재대", L443, 0)</f>
        <v>0</v>
      </c>
      <c r="AD443">
        <f>IF(P443="사용자항목2", L443, 0)</f>
        <v>0</v>
      </c>
      <c r="AE443">
        <f>IF(P443="안전관리비", L443, 0)</f>
        <v>0</v>
      </c>
      <c r="AF443">
        <f>IF(P443="품질관리비", L443, 0)</f>
        <v>0</v>
      </c>
      <c r="AG443">
        <f>IF(P443="사용자항목5", L443, 0)</f>
        <v>0</v>
      </c>
      <c r="AH443">
        <f>IF(P443="사용자항목6", L443, 0)</f>
        <v>0</v>
      </c>
      <c r="AI443">
        <f>IF(P443="사용자항목7", L443, 0)</f>
        <v>0</v>
      </c>
      <c r="AJ443">
        <f>IF(P443="사용자항목8", L443, 0)</f>
        <v>0</v>
      </c>
      <c r="AK443">
        <f>IF(P443="사용자항목9", L443, 0)</f>
        <v>0</v>
      </c>
      <c r="AL443">
        <f>IF(P443="사용자항목10", L443, 0)</f>
        <v>0</v>
      </c>
      <c r="AM443">
        <f>IF(P443="사용자항목11", L443, 0)</f>
        <v>0</v>
      </c>
      <c r="AN443">
        <f>IF(P443="사용자항목12", L443, 0)</f>
        <v>0</v>
      </c>
      <c r="AO443">
        <f>IF(P443="사용자항목13", L443, 0)</f>
        <v>0</v>
      </c>
      <c r="AP443">
        <f>IF(P443="사용자항목14", L443, 0)</f>
        <v>0</v>
      </c>
      <c r="AQ443">
        <f>IF(P443="사용자항목15", L443, 0)</f>
        <v>0</v>
      </c>
      <c r="AR443">
        <f>IF(P443="사용자항목16", L443, 0)</f>
        <v>0</v>
      </c>
      <c r="AS443">
        <f>IF(P443="사용자항목17", L443, 0)</f>
        <v>0</v>
      </c>
      <c r="AT443">
        <f>IF(P443="사용자항목18", L443, 0)</f>
        <v>0</v>
      </c>
      <c r="AU443">
        <f>IF(P443="사용자항목19", L443, 0)</f>
        <v>0</v>
      </c>
    </row>
    <row r="444" spans="1:50" ht="23.1" customHeight="1" x14ac:dyDescent="0.3">
      <c r="A444" s="6" t="s">
        <v>250</v>
      </c>
      <c r="B444" s="6" t="s">
        <v>251</v>
      </c>
      <c r="C444" s="8" t="s">
        <v>27</v>
      </c>
      <c r="D444" s="9">
        <v>109.6</v>
      </c>
      <c r="E444" s="9"/>
      <c r="F444" s="9">
        <f>ROUNDDOWN(D444*E444, 0)</f>
        <v>0</v>
      </c>
      <c r="G444" s="9"/>
      <c r="H444" s="9">
        <f>ROUNDDOWN(D444*G444, 0)</f>
        <v>0</v>
      </c>
      <c r="I444" s="9"/>
      <c r="J444" s="9">
        <f>ROUNDDOWN(D444*I444, 0)</f>
        <v>0</v>
      </c>
      <c r="K444" s="9">
        <f t="shared" si="365"/>
        <v>0</v>
      </c>
      <c r="L444" s="9">
        <f t="shared" si="365"/>
        <v>0</v>
      </c>
      <c r="M444" s="15"/>
      <c r="O444" t="str">
        <f>""</f>
        <v/>
      </c>
      <c r="P444" s="1" t="s">
        <v>129</v>
      </c>
      <c r="Q444">
        <v>1</v>
      </c>
      <c r="R444">
        <f>IF(P444="기계경비", J444, 0)</f>
        <v>0</v>
      </c>
      <c r="S444">
        <f>IF(P444="운반비", J444, 0)</f>
        <v>0</v>
      </c>
      <c r="T444">
        <f>IF(P444="작업부산물", F444, 0)</f>
        <v>0</v>
      </c>
      <c r="U444">
        <f>IF(P444="관급", F444, 0)</f>
        <v>0</v>
      </c>
      <c r="V444">
        <f>IF(P444="외주비", J444, 0)</f>
        <v>0</v>
      </c>
      <c r="W444">
        <f>IF(P444="장비비", J444, 0)</f>
        <v>0</v>
      </c>
      <c r="X444">
        <f>IF(P444="폐기물처리비", J444, 0)</f>
        <v>0</v>
      </c>
      <c r="Y444">
        <f>IF(P444="가설비", J444, 0)</f>
        <v>0</v>
      </c>
      <c r="Z444">
        <f>IF(P444="잡비제외분", F444, 0)</f>
        <v>0</v>
      </c>
      <c r="AA444">
        <f>IF(P444="사급자재대", L444, 0)</f>
        <v>0</v>
      </c>
      <c r="AB444">
        <f>IF(P444="관급자재대", L444, 0)</f>
        <v>0</v>
      </c>
      <c r="AC444">
        <f>IF(P444="관급자 관급 자재대", L444, 0)</f>
        <v>0</v>
      </c>
      <c r="AD444">
        <f>IF(P444="사용자항목2", L444, 0)</f>
        <v>0</v>
      </c>
      <c r="AE444">
        <f>IF(P444="안전관리비", L444, 0)</f>
        <v>0</v>
      </c>
      <c r="AF444">
        <f>IF(P444="품질관리비", L444, 0)</f>
        <v>0</v>
      </c>
      <c r="AG444">
        <f>IF(P444="사용자항목5", L444, 0)</f>
        <v>0</v>
      </c>
      <c r="AH444">
        <f>IF(P444="사용자항목6", L444, 0)</f>
        <v>0</v>
      </c>
      <c r="AI444">
        <f>IF(P444="사용자항목7", L444, 0)</f>
        <v>0</v>
      </c>
      <c r="AJ444">
        <f>IF(P444="사용자항목8", L444, 0)</f>
        <v>0</v>
      </c>
      <c r="AK444">
        <f>IF(P444="사용자항목9", L444, 0)</f>
        <v>0</v>
      </c>
      <c r="AL444">
        <f>IF(P444="사용자항목10", L444, 0)</f>
        <v>0</v>
      </c>
      <c r="AM444">
        <f>IF(P444="사용자항목11", L444, 0)</f>
        <v>0</v>
      </c>
      <c r="AN444">
        <f>IF(P444="사용자항목12", L444, 0)</f>
        <v>0</v>
      </c>
      <c r="AO444">
        <f>IF(P444="사용자항목13", L444, 0)</f>
        <v>0</v>
      </c>
      <c r="AP444">
        <f>IF(P444="사용자항목14", L444, 0)</f>
        <v>0</v>
      </c>
      <c r="AQ444">
        <f>IF(P444="사용자항목15", L444, 0)</f>
        <v>0</v>
      </c>
      <c r="AR444">
        <f>IF(P444="사용자항목16", L444, 0)</f>
        <v>0</v>
      </c>
      <c r="AS444">
        <f>IF(P444="사용자항목17", L444, 0)</f>
        <v>0</v>
      </c>
      <c r="AT444">
        <f>IF(P444="사용자항목18", L444, 0)</f>
        <v>0</v>
      </c>
      <c r="AU444">
        <f>IF(P444="사용자항목19", L444, 0)</f>
        <v>0</v>
      </c>
    </row>
    <row r="445" spans="1:50" ht="23.1" customHeight="1" x14ac:dyDescent="0.3">
      <c r="A445" s="6" t="s">
        <v>250</v>
      </c>
      <c r="B445" s="6" t="s">
        <v>252</v>
      </c>
      <c r="C445" s="8" t="s">
        <v>27</v>
      </c>
      <c r="D445" s="9">
        <v>0.8</v>
      </c>
      <c r="E445" s="9"/>
      <c r="F445" s="9">
        <f>ROUNDDOWN(D445*E445, 0)</f>
        <v>0</v>
      </c>
      <c r="G445" s="9"/>
      <c r="H445" s="9">
        <f>ROUNDDOWN(D445*G445, 0)</f>
        <v>0</v>
      </c>
      <c r="I445" s="9"/>
      <c r="J445" s="9">
        <f>ROUNDDOWN(D445*I445, 0)</f>
        <v>0</v>
      </c>
      <c r="K445" s="9">
        <f t="shared" si="365"/>
        <v>0</v>
      </c>
      <c r="L445" s="9">
        <f t="shared" si="365"/>
        <v>0</v>
      </c>
      <c r="M445" s="15"/>
      <c r="O445" t="str">
        <f>""</f>
        <v/>
      </c>
      <c r="P445" s="1" t="s">
        <v>129</v>
      </c>
      <c r="Q445">
        <v>1</v>
      </c>
      <c r="R445">
        <f>IF(P445="기계경비", J445, 0)</f>
        <v>0</v>
      </c>
      <c r="S445">
        <f>IF(P445="운반비", J445, 0)</f>
        <v>0</v>
      </c>
      <c r="T445">
        <f>IF(P445="작업부산물", F445, 0)</f>
        <v>0</v>
      </c>
      <c r="U445">
        <f>IF(P445="관급", F445, 0)</f>
        <v>0</v>
      </c>
      <c r="V445">
        <f>IF(P445="외주비", J445, 0)</f>
        <v>0</v>
      </c>
      <c r="W445">
        <f>IF(P445="장비비", J445, 0)</f>
        <v>0</v>
      </c>
      <c r="X445">
        <f>IF(P445="폐기물처리비", J445, 0)</f>
        <v>0</v>
      </c>
      <c r="Y445">
        <f>IF(P445="가설비", J445, 0)</f>
        <v>0</v>
      </c>
      <c r="Z445">
        <f>IF(P445="잡비제외분", F445, 0)</f>
        <v>0</v>
      </c>
      <c r="AA445">
        <f>IF(P445="사급자재대", L445, 0)</f>
        <v>0</v>
      </c>
      <c r="AB445">
        <f>IF(P445="관급자재대", L445, 0)</f>
        <v>0</v>
      </c>
      <c r="AC445">
        <f>IF(P445="관급자 관급 자재대", L445, 0)</f>
        <v>0</v>
      </c>
      <c r="AD445">
        <f>IF(P445="사용자항목2", L445, 0)</f>
        <v>0</v>
      </c>
      <c r="AE445">
        <f>IF(P445="안전관리비", L445, 0)</f>
        <v>0</v>
      </c>
      <c r="AF445">
        <f>IF(P445="품질관리비", L445, 0)</f>
        <v>0</v>
      </c>
      <c r="AG445">
        <f>IF(P445="사용자항목5", L445, 0)</f>
        <v>0</v>
      </c>
      <c r="AH445">
        <f>IF(P445="사용자항목6", L445, 0)</f>
        <v>0</v>
      </c>
      <c r="AI445">
        <f>IF(P445="사용자항목7", L445, 0)</f>
        <v>0</v>
      </c>
      <c r="AJ445">
        <f>IF(P445="사용자항목8", L445, 0)</f>
        <v>0</v>
      </c>
      <c r="AK445">
        <f>IF(P445="사용자항목9", L445, 0)</f>
        <v>0</v>
      </c>
      <c r="AL445">
        <f>IF(P445="사용자항목10", L445, 0)</f>
        <v>0</v>
      </c>
      <c r="AM445">
        <f>IF(P445="사용자항목11", L445, 0)</f>
        <v>0</v>
      </c>
      <c r="AN445">
        <f>IF(P445="사용자항목12", L445, 0)</f>
        <v>0</v>
      </c>
      <c r="AO445">
        <f>IF(P445="사용자항목13", L445, 0)</f>
        <v>0</v>
      </c>
      <c r="AP445">
        <f>IF(P445="사용자항목14", L445, 0)</f>
        <v>0</v>
      </c>
      <c r="AQ445">
        <f>IF(P445="사용자항목15", L445, 0)</f>
        <v>0</v>
      </c>
      <c r="AR445">
        <f>IF(P445="사용자항목16", L445, 0)</f>
        <v>0</v>
      </c>
      <c r="AS445">
        <f>IF(P445="사용자항목17", L445, 0)</f>
        <v>0</v>
      </c>
      <c r="AT445">
        <f>IF(P445="사용자항목18", L445, 0)</f>
        <v>0</v>
      </c>
      <c r="AU445">
        <f>IF(P445="사용자항목19", L445, 0)</f>
        <v>0</v>
      </c>
    </row>
    <row r="446" spans="1:50" ht="23.1" customHeight="1" x14ac:dyDescent="0.3">
      <c r="A446" s="6" t="s">
        <v>253</v>
      </c>
      <c r="B446" s="6" t="s">
        <v>254</v>
      </c>
      <c r="C446" s="8" t="s">
        <v>27</v>
      </c>
      <c r="D446" s="9">
        <v>175.5</v>
      </c>
      <c r="E446" s="9"/>
      <c r="F446" s="9">
        <f>ROUNDDOWN(D446*E446, 0)</f>
        <v>0</v>
      </c>
      <c r="G446" s="9"/>
      <c r="H446" s="9">
        <f>ROUNDDOWN(D446*G446, 0)</f>
        <v>0</v>
      </c>
      <c r="I446" s="9"/>
      <c r="J446" s="9">
        <f>ROUNDDOWN(D446*I446, 0)</f>
        <v>0</v>
      </c>
      <c r="K446" s="9">
        <f t="shared" si="365"/>
        <v>0</v>
      </c>
      <c r="L446" s="9">
        <f t="shared" si="365"/>
        <v>0</v>
      </c>
      <c r="M446" s="15"/>
      <c r="O446" t="str">
        <f>""</f>
        <v/>
      </c>
      <c r="P446" s="1" t="s">
        <v>129</v>
      </c>
      <c r="Q446">
        <v>1</v>
      </c>
      <c r="R446">
        <f>IF(P446="기계경비", J446, 0)</f>
        <v>0</v>
      </c>
      <c r="S446">
        <f>IF(P446="운반비", J446, 0)</f>
        <v>0</v>
      </c>
      <c r="T446">
        <f>IF(P446="작업부산물", F446, 0)</f>
        <v>0</v>
      </c>
      <c r="U446">
        <f>IF(P446="관급", F446, 0)</f>
        <v>0</v>
      </c>
      <c r="V446">
        <f>IF(P446="외주비", J446, 0)</f>
        <v>0</v>
      </c>
      <c r="W446">
        <f>IF(P446="장비비", J446, 0)</f>
        <v>0</v>
      </c>
      <c r="X446">
        <f>IF(P446="폐기물처리비", J446, 0)</f>
        <v>0</v>
      </c>
      <c r="Y446">
        <f>IF(P446="가설비", J446, 0)</f>
        <v>0</v>
      </c>
      <c r="Z446">
        <f>IF(P446="잡비제외분", F446, 0)</f>
        <v>0</v>
      </c>
      <c r="AA446">
        <f>IF(P446="사급자재대", L446, 0)</f>
        <v>0</v>
      </c>
      <c r="AB446">
        <f>IF(P446="관급자재대", L446, 0)</f>
        <v>0</v>
      </c>
      <c r="AC446">
        <f>IF(P446="관급자 관급 자재대", L446, 0)</f>
        <v>0</v>
      </c>
      <c r="AD446">
        <f>IF(P446="사용자항목2", L446, 0)</f>
        <v>0</v>
      </c>
      <c r="AE446">
        <f>IF(P446="안전관리비", L446, 0)</f>
        <v>0</v>
      </c>
      <c r="AF446">
        <f>IF(P446="품질관리비", L446, 0)</f>
        <v>0</v>
      </c>
      <c r="AG446">
        <f>IF(P446="사용자항목5", L446, 0)</f>
        <v>0</v>
      </c>
      <c r="AH446">
        <f>IF(P446="사용자항목6", L446, 0)</f>
        <v>0</v>
      </c>
      <c r="AI446">
        <f>IF(P446="사용자항목7", L446, 0)</f>
        <v>0</v>
      </c>
      <c r="AJ446">
        <f>IF(P446="사용자항목8", L446, 0)</f>
        <v>0</v>
      </c>
      <c r="AK446">
        <f>IF(P446="사용자항목9", L446, 0)</f>
        <v>0</v>
      </c>
      <c r="AL446">
        <f>IF(P446="사용자항목10", L446, 0)</f>
        <v>0</v>
      </c>
      <c r="AM446">
        <f>IF(P446="사용자항목11", L446, 0)</f>
        <v>0</v>
      </c>
      <c r="AN446">
        <f>IF(P446="사용자항목12", L446, 0)</f>
        <v>0</v>
      </c>
      <c r="AO446">
        <f>IF(P446="사용자항목13", L446, 0)</f>
        <v>0</v>
      </c>
      <c r="AP446">
        <f>IF(P446="사용자항목14", L446, 0)</f>
        <v>0</v>
      </c>
      <c r="AQ446">
        <f>IF(P446="사용자항목15", L446, 0)</f>
        <v>0</v>
      </c>
      <c r="AR446">
        <f>IF(P446="사용자항목16", L446, 0)</f>
        <v>0</v>
      </c>
      <c r="AS446">
        <f>IF(P446="사용자항목17", L446, 0)</f>
        <v>0</v>
      </c>
      <c r="AT446">
        <f>IF(P446="사용자항목18", L446, 0)</f>
        <v>0</v>
      </c>
      <c r="AU446">
        <f>IF(P446="사용자항목19", L446, 0)</f>
        <v>0</v>
      </c>
    </row>
    <row r="447" spans="1:50" ht="23.1" customHeight="1" x14ac:dyDescent="0.3">
      <c r="A447" s="7"/>
      <c r="B447" s="7"/>
      <c r="C447" s="14"/>
      <c r="D447" s="9"/>
      <c r="E447" s="9"/>
      <c r="F447" s="9"/>
      <c r="G447" s="9"/>
      <c r="H447" s="9"/>
      <c r="I447" s="9"/>
      <c r="J447" s="9"/>
      <c r="K447" s="9"/>
      <c r="L447" s="9"/>
      <c r="M447" s="9"/>
    </row>
    <row r="448" spans="1:50" ht="23.1" customHeight="1" x14ac:dyDescent="0.3">
      <c r="A448" s="7"/>
      <c r="B448" s="7"/>
      <c r="C448" s="14"/>
      <c r="D448" s="9"/>
      <c r="E448" s="9"/>
      <c r="F448" s="9"/>
      <c r="G448" s="9"/>
      <c r="H448" s="9"/>
      <c r="I448" s="9"/>
      <c r="J448" s="9"/>
      <c r="K448" s="9"/>
      <c r="L448" s="9"/>
      <c r="M448" s="9"/>
    </row>
    <row r="449" spans="1:50" ht="23.1" customHeight="1" x14ac:dyDescent="0.3">
      <c r="A449" s="7"/>
      <c r="B449" s="7"/>
      <c r="C449" s="14"/>
      <c r="D449" s="9"/>
      <c r="E449" s="9"/>
      <c r="F449" s="9"/>
      <c r="G449" s="9"/>
      <c r="H449" s="9"/>
      <c r="I449" s="9"/>
      <c r="J449" s="9"/>
      <c r="K449" s="9"/>
      <c r="L449" s="9"/>
      <c r="M449" s="9"/>
    </row>
    <row r="450" spans="1:50" ht="23.1" customHeight="1" x14ac:dyDescent="0.3">
      <c r="A450" s="7"/>
      <c r="B450" s="7"/>
      <c r="C450" s="14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50" ht="23.1" customHeight="1" x14ac:dyDescent="0.3">
      <c r="A451" s="7"/>
      <c r="B451" s="7"/>
      <c r="C451" s="14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50" ht="23.1" customHeight="1" x14ac:dyDescent="0.3">
      <c r="A452" s="7"/>
      <c r="B452" s="7"/>
      <c r="C452" s="14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50" ht="23.1" customHeight="1" x14ac:dyDescent="0.3">
      <c r="A453" s="7"/>
      <c r="B453" s="7"/>
      <c r="C453" s="14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50" ht="23.1" customHeight="1" x14ac:dyDescent="0.3">
      <c r="A454" s="7"/>
      <c r="B454" s="7"/>
      <c r="C454" s="14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50" ht="23.1" customHeight="1" x14ac:dyDescent="0.3">
      <c r="A455" s="7"/>
      <c r="B455" s="7"/>
      <c r="C455" s="14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50" ht="23.1" customHeight="1" x14ac:dyDescent="0.3">
      <c r="A456" s="7"/>
      <c r="B456" s="7"/>
      <c r="C456" s="14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50" ht="23.1" customHeight="1" x14ac:dyDescent="0.3">
      <c r="A457" s="7"/>
      <c r="B457" s="7"/>
      <c r="C457" s="14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50" ht="23.1" customHeight="1" x14ac:dyDescent="0.3">
      <c r="A458" s="7"/>
      <c r="B458" s="7"/>
      <c r="C458" s="14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50" ht="23.1" customHeight="1" x14ac:dyDescent="0.3">
      <c r="A459" s="7"/>
      <c r="B459" s="7"/>
      <c r="C459" s="14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50" ht="23.1" customHeight="1" x14ac:dyDescent="0.3">
      <c r="A460" s="10" t="s">
        <v>131</v>
      </c>
      <c r="B460" s="11"/>
      <c r="C460" s="12"/>
      <c r="D460" s="13"/>
      <c r="E460" s="13"/>
      <c r="F460" s="13">
        <f>ROUNDDOWN(SUMIF(Q443:Q459, "1", F443:F459), 0)</f>
        <v>0</v>
      </c>
      <c r="G460" s="13"/>
      <c r="H460" s="13">
        <f>ROUNDDOWN(SUMIF(Q443:Q459, "1", H443:H459), 0)</f>
        <v>0</v>
      </c>
      <c r="I460" s="13"/>
      <c r="J460" s="13">
        <f>ROUNDDOWN(SUMIF(Q443:Q459, "1", J443:J459), 0)</f>
        <v>0</v>
      </c>
      <c r="K460" s="13"/>
      <c r="L460" s="13">
        <f>F460+H460+J460</f>
        <v>0</v>
      </c>
      <c r="M460" s="13"/>
      <c r="R460">
        <f t="shared" ref="R460:AX460" si="366">ROUNDDOWN(SUM(R443:R446), 0)</f>
        <v>0</v>
      </c>
      <c r="S460">
        <f t="shared" si="366"/>
        <v>0</v>
      </c>
      <c r="T460">
        <f t="shared" si="366"/>
        <v>0</v>
      </c>
      <c r="U460">
        <f t="shared" si="366"/>
        <v>0</v>
      </c>
      <c r="V460">
        <f t="shared" si="366"/>
        <v>0</v>
      </c>
      <c r="W460">
        <f t="shared" si="366"/>
        <v>0</v>
      </c>
      <c r="X460">
        <f t="shared" si="366"/>
        <v>0</v>
      </c>
      <c r="Y460">
        <f t="shared" si="366"/>
        <v>0</v>
      </c>
      <c r="Z460">
        <f t="shared" si="366"/>
        <v>0</v>
      </c>
      <c r="AA460">
        <f t="shared" si="366"/>
        <v>0</v>
      </c>
      <c r="AB460">
        <f t="shared" si="366"/>
        <v>0</v>
      </c>
      <c r="AC460">
        <f t="shared" si="366"/>
        <v>0</v>
      </c>
      <c r="AD460">
        <f t="shared" si="366"/>
        <v>0</v>
      </c>
      <c r="AE460">
        <f t="shared" si="366"/>
        <v>0</v>
      </c>
      <c r="AF460">
        <f t="shared" si="366"/>
        <v>0</v>
      </c>
      <c r="AG460">
        <f t="shared" si="366"/>
        <v>0</v>
      </c>
      <c r="AH460">
        <f t="shared" si="366"/>
        <v>0</v>
      </c>
      <c r="AI460">
        <f t="shared" si="366"/>
        <v>0</v>
      </c>
      <c r="AJ460">
        <f t="shared" si="366"/>
        <v>0</v>
      </c>
      <c r="AK460">
        <f t="shared" si="366"/>
        <v>0</v>
      </c>
      <c r="AL460">
        <f t="shared" si="366"/>
        <v>0</v>
      </c>
      <c r="AM460">
        <f t="shared" si="366"/>
        <v>0</v>
      </c>
      <c r="AN460">
        <f t="shared" si="366"/>
        <v>0</v>
      </c>
      <c r="AO460">
        <f t="shared" si="366"/>
        <v>0</v>
      </c>
      <c r="AP460">
        <f t="shared" si="366"/>
        <v>0</v>
      </c>
      <c r="AQ460">
        <f t="shared" si="366"/>
        <v>0</v>
      </c>
      <c r="AR460">
        <f t="shared" si="366"/>
        <v>0</v>
      </c>
      <c r="AS460">
        <f t="shared" si="366"/>
        <v>0</v>
      </c>
      <c r="AT460">
        <f t="shared" si="366"/>
        <v>0</v>
      </c>
      <c r="AU460">
        <f t="shared" si="366"/>
        <v>0</v>
      </c>
      <c r="AV460">
        <f t="shared" si="366"/>
        <v>0</v>
      </c>
      <c r="AW460">
        <f t="shared" si="366"/>
        <v>0</v>
      </c>
      <c r="AX460">
        <f t="shared" si="366"/>
        <v>0</v>
      </c>
    </row>
    <row r="461" spans="1:50" ht="23.1" customHeight="1" x14ac:dyDescent="0.3">
      <c r="A461" s="57" t="s">
        <v>512</v>
      </c>
      <c r="B461" s="58"/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1:50" ht="23.1" customHeight="1" x14ac:dyDescent="0.3">
      <c r="A462" s="6" t="s">
        <v>255</v>
      </c>
      <c r="B462" s="6" t="s">
        <v>256</v>
      </c>
      <c r="C462" s="8" t="s">
        <v>27</v>
      </c>
      <c r="D462" s="9">
        <v>84.8</v>
      </c>
      <c r="E462" s="9"/>
      <c r="F462" s="9">
        <f t="shared" ref="F462:F471" si="367">ROUNDDOWN(D462*E462, 0)</f>
        <v>0</v>
      </c>
      <c r="G462" s="9"/>
      <c r="H462" s="9">
        <f t="shared" ref="H462:H471" si="368">ROUNDDOWN(D462*G462, 0)</f>
        <v>0</v>
      </c>
      <c r="I462" s="9"/>
      <c r="J462" s="9">
        <f t="shared" ref="J462:J471" si="369">ROUNDDOWN(D462*I462, 0)</f>
        <v>0</v>
      </c>
      <c r="K462" s="9">
        <f t="shared" ref="K462:K471" si="370">E462+G462+I462</f>
        <v>0</v>
      </c>
      <c r="L462" s="9">
        <f t="shared" ref="L462:L471" si="371">F462+H462+J462</f>
        <v>0</v>
      </c>
      <c r="M462" s="15"/>
      <c r="O462" t="str">
        <f>""</f>
        <v/>
      </c>
      <c r="P462" s="1" t="s">
        <v>129</v>
      </c>
      <c r="Q462">
        <v>1</v>
      </c>
      <c r="R462">
        <f t="shared" ref="R462:R487" si="372">IF(P462="기계경비", J462, 0)</f>
        <v>0</v>
      </c>
      <c r="S462">
        <f t="shared" ref="S462:S487" si="373">IF(P462="운반비", J462, 0)</f>
        <v>0</v>
      </c>
      <c r="T462">
        <f t="shared" ref="T462:T487" si="374">IF(P462="작업부산물", F462, 0)</f>
        <v>0</v>
      </c>
      <c r="U462">
        <f t="shared" ref="U462:U487" si="375">IF(P462="관급", F462, 0)</f>
        <v>0</v>
      </c>
      <c r="V462">
        <f t="shared" ref="V462:V487" si="376">IF(P462="외주비", J462, 0)</f>
        <v>0</v>
      </c>
      <c r="W462">
        <f t="shared" ref="W462:W487" si="377">IF(P462="장비비", J462, 0)</f>
        <v>0</v>
      </c>
      <c r="X462">
        <f t="shared" ref="X462:X487" si="378">IF(P462="폐기물처리비", J462, 0)</f>
        <v>0</v>
      </c>
      <c r="Y462">
        <f t="shared" ref="Y462:Y487" si="379">IF(P462="가설비", J462, 0)</f>
        <v>0</v>
      </c>
      <c r="Z462">
        <f t="shared" ref="Z462:Z487" si="380">IF(P462="잡비제외분", F462, 0)</f>
        <v>0</v>
      </c>
      <c r="AA462">
        <f t="shared" ref="AA462:AA487" si="381">IF(P462="사급자재대", L462, 0)</f>
        <v>0</v>
      </c>
      <c r="AB462">
        <f t="shared" ref="AB462:AB487" si="382">IF(P462="관급자재대", L462, 0)</f>
        <v>0</v>
      </c>
      <c r="AC462">
        <f t="shared" ref="AC462:AC487" si="383">IF(P462="관급자 관급 자재대", L462, 0)</f>
        <v>0</v>
      </c>
      <c r="AD462">
        <f t="shared" ref="AD462:AD487" si="384">IF(P462="사용자항목2", L462, 0)</f>
        <v>0</v>
      </c>
      <c r="AE462">
        <f t="shared" ref="AE462:AE487" si="385">IF(P462="안전관리비", L462, 0)</f>
        <v>0</v>
      </c>
      <c r="AF462">
        <f t="shared" ref="AF462:AF487" si="386">IF(P462="품질관리비", L462, 0)</f>
        <v>0</v>
      </c>
      <c r="AG462">
        <f t="shared" ref="AG462:AG487" si="387">IF(P462="사용자항목5", L462, 0)</f>
        <v>0</v>
      </c>
      <c r="AH462">
        <f t="shared" ref="AH462:AH487" si="388">IF(P462="사용자항목6", L462, 0)</f>
        <v>0</v>
      </c>
      <c r="AI462">
        <f t="shared" ref="AI462:AI487" si="389">IF(P462="사용자항목7", L462, 0)</f>
        <v>0</v>
      </c>
      <c r="AJ462">
        <f t="shared" ref="AJ462:AJ487" si="390">IF(P462="사용자항목8", L462, 0)</f>
        <v>0</v>
      </c>
      <c r="AK462">
        <f t="shared" ref="AK462:AK487" si="391">IF(P462="사용자항목9", L462, 0)</f>
        <v>0</v>
      </c>
      <c r="AL462">
        <f t="shared" ref="AL462:AL487" si="392">IF(P462="사용자항목10", L462, 0)</f>
        <v>0</v>
      </c>
      <c r="AM462">
        <f t="shared" ref="AM462:AM487" si="393">IF(P462="사용자항목11", L462, 0)</f>
        <v>0</v>
      </c>
      <c r="AN462">
        <f t="shared" ref="AN462:AN487" si="394">IF(P462="사용자항목12", L462, 0)</f>
        <v>0</v>
      </c>
      <c r="AO462">
        <f t="shared" ref="AO462:AO487" si="395">IF(P462="사용자항목13", L462, 0)</f>
        <v>0</v>
      </c>
      <c r="AP462">
        <f t="shared" ref="AP462:AP487" si="396">IF(P462="사용자항목14", L462, 0)</f>
        <v>0</v>
      </c>
      <c r="AQ462">
        <f t="shared" ref="AQ462:AQ487" si="397">IF(P462="사용자항목15", L462, 0)</f>
        <v>0</v>
      </c>
      <c r="AR462">
        <f t="shared" ref="AR462:AR487" si="398">IF(P462="사용자항목16", L462, 0)</f>
        <v>0</v>
      </c>
      <c r="AS462">
        <f t="shared" ref="AS462:AS487" si="399">IF(P462="사용자항목17", L462, 0)</f>
        <v>0</v>
      </c>
      <c r="AT462">
        <f t="shared" ref="AT462:AT487" si="400">IF(P462="사용자항목18", L462, 0)</f>
        <v>0</v>
      </c>
      <c r="AU462">
        <f t="shared" ref="AU462:AU487" si="401">IF(P462="사용자항목19", L462, 0)</f>
        <v>0</v>
      </c>
    </row>
    <row r="463" spans="1:50" ht="23.1" customHeight="1" x14ac:dyDescent="0.3">
      <c r="A463" s="6" t="s">
        <v>255</v>
      </c>
      <c r="B463" s="6" t="s">
        <v>257</v>
      </c>
      <c r="C463" s="8" t="s">
        <v>27</v>
      </c>
      <c r="D463" s="9">
        <v>0.8</v>
      </c>
      <c r="E463" s="9"/>
      <c r="F463" s="9">
        <f t="shared" si="367"/>
        <v>0</v>
      </c>
      <c r="G463" s="9"/>
      <c r="H463" s="9">
        <f t="shared" si="368"/>
        <v>0</v>
      </c>
      <c r="I463" s="9"/>
      <c r="J463" s="9">
        <f t="shared" si="369"/>
        <v>0</v>
      </c>
      <c r="K463" s="9">
        <f t="shared" si="370"/>
        <v>0</v>
      </c>
      <c r="L463" s="9">
        <f t="shared" si="371"/>
        <v>0</v>
      </c>
      <c r="M463" s="15"/>
      <c r="O463" t="str">
        <f>""</f>
        <v/>
      </c>
      <c r="P463" s="1" t="s">
        <v>129</v>
      </c>
      <c r="Q463">
        <v>1</v>
      </c>
      <c r="R463">
        <f t="shared" si="372"/>
        <v>0</v>
      </c>
      <c r="S463">
        <f t="shared" si="373"/>
        <v>0</v>
      </c>
      <c r="T463">
        <f t="shared" si="374"/>
        <v>0</v>
      </c>
      <c r="U463">
        <f t="shared" si="375"/>
        <v>0</v>
      </c>
      <c r="V463">
        <f t="shared" si="376"/>
        <v>0</v>
      </c>
      <c r="W463">
        <f t="shared" si="377"/>
        <v>0</v>
      </c>
      <c r="X463">
        <f t="shared" si="378"/>
        <v>0</v>
      </c>
      <c r="Y463">
        <f t="shared" si="379"/>
        <v>0</v>
      </c>
      <c r="Z463">
        <f t="shared" si="380"/>
        <v>0</v>
      </c>
      <c r="AA463">
        <f t="shared" si="381"/>
        <v>0</v>
      </c>
      <c r="AB463">
        <f t="shared" si="382"/>
        <v>0</v>
      </c>
      <c r="AC463">
        <f t="shared" si="383"/>
        <v>0</v>
      </c>
      <c r="AD463">
        <f t="shared" si="384"/>
        <v>0</v>
      </c>
      <c r="AE463">
        <f t="shared" si="385"/>
        <v>0</v>
      </c>
      <c r="AF463">
        <f t="shared" si="386"/>
        <v>0</v>
      </c>
      <c r="AG463">
        <f t="shared" si="387"/>
        <v>0</v>
      </c>
      <c r="AH463">
        <f t="shared" si="388"/>
        <v>0</v>
      </c>
      <c r="AI463">
        <f t="shared" si="389"/>
        <v>0</v>
      </c>
      <c r="AJ463">
        <f t="shared" si="390"/>
        <v>0</v>
      </c>
      <c r="AK463">
        <f t="shared" si="391"/>
        <v>0</v>
      </c>
      <c r="AL463">
        <f t="shared" si="392"/>
        <v>0</v>
      </c>
      <c r="AM463">
        <f t="shared" si="393"/>
        <v>0</v>
      </c>
      <c r="AN463">
        <f t="shared" si="394"/>
        <v>0</v>
      </c>
      <c r="AO463">
        <f t="shared" si="395"/>
        <v>0</v>
      </c>
      <c r="AP463">
        <f t="shared" si="396"/>
        <v>0</v>
      </c>
      <c r="AQ463">
        <f t="shared" si="397"/>
        <v>0</v>
      </c>
      <c r="AR463">
        <f t="shared" si="398"/>
        <v>0</v>
      </c>
      <c r="AS463">
        <f t="shared" si="399"/>
        <v>0</v>
      </c>
      <c r="AT463">
        <f t="shared" si="400"/>
        <v>0</v>
      </c>
      <c r="AU463">
        <f t="shared" si="401"/>
        <v>0</v>
      </c>
    </row>
    <row r="464" spans="1:50" ht="23.1" customHeight="1" x14ac:dyDescent="0.3">
      <c r="A464" s="6" t="s">
        <v>255</v>
      </c>
      <c r="B464" s="6" t="s">
        <v>258</v>
      </c>
      <c r="C464" s="8" t="s">
        <v>27</v>
      </c>
      <c r="D464" s="9">
        <v>0.8</v>
      </c>
      <c r="E464" s="9"/>
      <c r="F464" s="9">
        <f t="shared" si="367"/>
        <v>0</v>
      </c>
      <c r="G464" s="9"/>
      <c r="H464" s="9">
        <f t="shared" si="368"/>
        <v>0</v>
      </c>
      <c r="I464" s="9"/>
      <c r="J464" s="9">
        <f t="shared" si="369"/>
        <v>0</v>
      </c>
      <c r="K464" s="9">
        <f t="shared" si="370"/>
        <v>0</v>
      </c>
      <c r="L464" s="9">
        <f t="shared" si="371"/>
        <v>0</v>
      </c>
      <c r="M464" s="15"/>
      <c r="O464" t="str">
        <f>""</f>
        <v/>
      </c>
      <c r="P464" s="1" t="s">
        <v>129</v>
      </c>
      <c r="Q464">
        <v>1</v>
      </c>
      <c r="R464">
        <f t="shared" si="372"/>
        <v>0</v>
      </c>
      <c r="S464">
        <f t="shared" si="373"/>
        <v>0</v>
      </c>
      <c r="T464">
        <f t="shared" si="374"/>
        <v>0</v>
      </c>
      <c r="U464">
        <f t="shared" si="375"/>
        <v>0</v>
      </c>
      <c r="V464">
        <f t="shared" si="376"/>
        <v>0</v>
      </c>
      <c r="W464">
        <f t="shared" si="377"/>
        <v>0</v>
      </c>
      <c r="X464">
        <f t="shared" si="378"/>
        <v>0</v>
      </c>
      <c r="Y464">
        <f t="shared" si="379"/>
        <v>0</v>
      </c>
      <c r="Z464">
        <f t="shared" si="380"/>
        <v>0</v>
      </c>
      <c r="AA464">
        <f t="shared" si="381"/>
        <v>0</v>
      </c>
      <c r="AB464">
        <f t="shared" si="382"/>
        <v>0</v>
      </c>
      <c r="AC464">
        <f t="shared" si="383"/>
        <v>0</v>
      </c>
      <c r="AD464">
        <f t="shared" si="384"/>
        <v>0</v>
      </c>
      <c r="AE464">
        <f t="shared" si="385"/>
        <v>0</v>
      </c>
      <c r="AF464">
        <f t="shared" si="386"/>
        <v>0</v>
      </c>
      <c r="AG464">
        <f t="shared" si="387"/>
        <v>0</v>
      </c>
      <c r="AH464">
        <f t="shared" si="388"/>
        <v>0</v>
      </c>
      <c r="AI464">
        <f t="shared" si="389"/>
        <v>0</v>
      </c>
      <c r="AJ464">
        <f t="shared" si="390"/>
        <v>0</v>
      </c>
      <c r="AK464">
        <f t="shared" si="391"/>
        <v>0</v>
      </c>
      <c r="AL464">
        <f t="shared" si="392"/>
        <v>0</v>
      </c>
      <c r="AM464">
        <f t="shared" si="393"/>
        <v>0</v>
      </c>
      <c r="AN464">
        <f t="shared" si="394"/>
        <v>0</v>
      </c>
      <c r="AO464">
        <f t="shared" si="395"/>
        <v>0</v>
      </c>
      <c r="AP464">
        <f t="shared" si="396"/>
        <v>0</v>
      </c>
      <c r="AQ464">
        <f t="shared" si="397"/>
        <v>0</v>
      </c>
      <c r="AR464">
        <f t="shared" si="398"/>
        <v>0</v>
      </c>
      <c r="AS464">
        <f t="shared" si="399"/>
        <v>0</v>
      </c>
      <c r="AT464">
        <f t="shared" si="400"/>
        <v>0</v>
      </c>
      <c r="AU464">
        <f t="shared" si="401"/>
        <v>0</v>
      </c>
    </row>
    <row r="465" spans="1:47" ht="23.1" customHeight="1" x14ac:dyDescent="0.3">
      <c r="A465" s="6" t="s">
        <v>255</v>
      </c>
      <c r="B465" s="6" t="s">
        <v>259</v>
      </c>
      <c r="C465" s="8" t="s">
        <v>27</v>
      </c>
      <c r="D465" s="9">
        <v>503.8</v>
      </c>
      <c r="E465" s="9"/>
      <c r="F465" s="9">
        <f t="shared" si="367"/>
        <v>0</v>
      </c>
      <c r="G465" s="9"/>
      <c r="H465" s="9">
        <f t="shared" si="368"/>
        <v>0</v>
      </c>
      <c r="I465" s="9"/>
      <c r="J465" s="9">
        <f t="shared" si="369"/>
        <v>0</v>
      </c>
      <c r="K465" s="9">
        <f t="shared" si="370"/>
        <v>0</v>
      </c>
      <c r="L465" s="9">
        <f t="shared" si="371"/>
        <v>0</v>
      </c>
      <c r="M465" s="15"/>
      <c r="O465" t="str">
        <f>""</f>
        <v/>
      </c>
      <c r="P465" s="1" t="s">
        <v>129</v>
      </c>
      <c r="Q465">
        <v>1</v>
      </c>
      <c r="R465">
        <f t="shared" si="372"/>
        <v>0</v>
      </c>
      <c r="S465">
        <f t="shared" si="373"/>
        <v>0</v>
      </c>
      <c r="T465">
        <f t="shared" si="374"/>
        <v>0</v>
      </c>
      <c r="U465">
        <f t="shared" si="375"/>
        <v>0</v>
      </c>
      <c r="V465">
        <f t="shared" si="376"/>
        <v>0</v>
      </c>
      <c r="W465">
        <f t="shared" si="377"/>
        <v>0</v>
      </c>
      <c r="X465">
        <f t="shared" si="378"/>
        <v>0</v>
      </c>
      <c r="Y465">
        <f t="shared" si="379"/>
        <v>0</v>
      </c>
      <c r="Z465">
        <f t="shared" si="380"/>
        <v>0</v>
      </c>
      <c r="AA465">
        <f t="shared" si="381"/>
        <v>0</v>
      </c>
      <c r="AB465">
        <f t="shared" si="382"/>
        <v>0</v>
      </c>
      <c r="AC465">
        <f t="shared" si="383"/>
        <v>0</v>
      </c>
      <c r="AD465">
        <f t="shared" si="384"/>
        <v>0</v>
      </c>
      <c r="AE465">
        <f t="shared" si="385"/>
        <v>0</v>
      </c>
      <c r="AF465">
        <f t="shared" si="386"/>
        <v>0</v>
      </c>
      <c r="AG465">
        <f t="shared" si="387"/>
        <v>0</v>
      </c>
      <c r="AH465">
        <f t="shared" si="388"/>
        <v>0</v>
      </c>
      <c r="AI465">
        <f t="shared" si="389"/>
        <v>0</v>
      </c>
      <c r="AJ465">
        <f t="shared" si="390"/>
        <v>0</v>
      </c>
      <c r="AK465">
        <f t="shared" si="391"/>
        <v>0</v>
      </c>
      <c r="AL465">
        <f t="shared" si="392"/>
        <v>0</v>
      </c>
      <c r="AM465">
        <f t="shared" si="393"/>
        <v>0</v>
      </c>
      <c r="AN465">
        <f t="shared" si="394"/>
        <v>0</v>
      </c>
      <c r="AO465">
        <f t="shared" si="395"/>
        <v>0</v>
      </c>
      <c r="AP465">
        <f t="shared" si="396"/>
        <v>0</v>
      </c>
      <c r="AQ465">
        <f t="shared" si="397"/>
        <v>0</v>
      </c>
      <c r="AR465">
        <f t="shared" si="398"/>
        <v>0</v>
      </c>
      <c r="AS465">
        <f t="shared" si="399"/>
        <v>0</v>
      </c>
      <c r="AT465">
        <f t="shared" si="400"/>
        <v>0</v>
      </c>
      <c r="AU465">
        <f t="shared" si="401"/>
        <v>0</v>
      </c>
    </row>
    <row r="466" spans="1:47" ht="23.1" customHeight="1" x14ac:dyDescent="0.3">
      <c r="A466" s="6" t="s">
        <v>260</v>
      </c>
      <c r="B466" s="6" t="s">
        <v>261</v>
      </c>
      <c r="C466" s="8" t="s">
        <v>27</v>
      </c>
      <c r="D466" s="9">
        <v>76.2</v>
      </c>
      <c r="E466" s="9"/>
      <c r="F466" s="9">
        <f t="shared" si="367"/>
        <v>0</v>
      </c>
      <c r="G466" s="9"/>
      <c r="H466" s="9">
        <f t="shared" si="368"/>
        <v>0</v>
      </c>
      <c r="I466" s="9"/>
      <c r="J466" s="9">
        <f t="shared" si="369"/>
        <v>0</v>
      </c>
      <c r="K466" s="9">
        <f t="shared" si="370"/>
        <v>0</v>
      </c>
      <c r="L466" s="9">
        <f t="shared" si="371"/>
        <v>0</v>
      </c>
      <c r="M466" s="15"/>
      <c r="O466" t="str">
        <f>""</f>
        <v/>
      </c>
      <c r="P466" s="1" t="s">
        <v>129</v>
      </c>
      <c r="Q466">
        <v>1</v>
      </c>
      <c r="R466">
        <f t="shared" si="372"/>
        <v>0</v>
      </c>
      <c r="S466">
        <f t="shared" si="373"/>
        <v>0</v>
      </c>
      <c r="T466">
        <f t="shared" si="374"/>
        <v>0</v>
      </c>
      <c r="U466">
        <f t="shared" si="375"/>
        <v>0</v>
      </c>
      <c r="V466">
        <f t="shared" si="376"/>
        <v>0</v>
      </c>
      <c r="W466">
        <f t="shared" si="377"/>
        <v>0</v>
      </c>
      <c r="X466">
        <f t="shared" si="378"/>
        <v>0</v>
      </c>
      <c r="Y466">
        <f t="shared" si="379"/>
        <v>0</v>
      </c>
      <c r="Z466">
        <f t="shared" si="380"/>
        <v>0</v>
      </c>
      <c r="AA466">
        <f t="shared" si="381"/>
        <v>0</v>
      </c>
      <c r="AB466">
        <f t="shared" si="382"/>
        <v>0</v>
      </c>
      <c r="AC466">
        <f t="shared" si="383"/>
        <v>0</v>
      </c>
      <c r="AD466">
        <f t="shared" si="384"/>
        <v>0</v>
      </c>
      <c r="AE466">
        <f t="shared" si="385"/>
        <v>0</v>
      </c>
      <c r="AF466">
        <f t="shared" si="386"/>
        <v>0</v>
      </c>
      <c r="AG466">
        <f t="shared" si="387"/>
        <v>0</v>
      </c>
      <c r="AH466">
        <f t="shared" si="388"/>
        <v>0</v>
      </c>
      <c r="AI466">
        <f t="shared" si="389"/>
        <v>0</v>
      </c>
      <c r="AJ466">
        <f t="shared" si="390"/>
        <v>0</v>
      </c>
      <c r="AK466">
        <f t="shared" si="391"/>
        <v>0</v>
      </c>
      <c r="AL466">
        <f t="shared" si="392"/>
        <v>0</v>
      </c>
      <c r="AM466">
        <f t="shared" si="393"/>
        <v>0</v>
      </c>
      <c r="AN466">
        <f t="shared" si="394"/>
        <v>0</v>
      </c>
      <c r="AO466">
        <f t="shared" si="395"/>
        <v>0</v>
      </c>
      <c r="AP466">
        <f t="shared" si="396"/>
        <v>0</v>
      </c>
      <c r="AQ466">
        <f t="shared" si="397"/>
        <v>0</v>
      </c>
      <c r="AR466">
        <f t="shared" si="398"/>
        <v>0</v>
      </c>
      <c r="AS466">
        <f t="shared" si="399"/>
        <v>0</v>
      </c>
      <c r="AT466">
        <f t="shared" si="400"/>
        <v>0</v>
      </c>
      <c r="AU466">
        <f t="shared" si="401"/>
        <v>0</v>
      </c>
    </row>
    <row r="467" spans="1:47" ht="23.1" customHeight="1" x14ac:dyDescent="0.3">
      <c r="A467" s="6" t="s">
        <v>262</v>
      </c>
      <c r="B467" s="6" t="s">
        <v>263</v>
      </c>
      <c r="C467" s="8" t="s">
        <v>27</v>
      </c>
      <c r="D467" s="9">
        <v>81.2</v>
      </c>
      <c r="E467" s="9"/>
      <c r="F467" s="9">
        <f t="shared" si="367"/>
        <v>0</v>
      </c>
      <c r="G467" s="9"/>
      <c r="H467" s="9">
        <f t="shared" si="368"/>
        <v>0</v>
      </c>
      <c r="I467" s="9"/>
      <c r="J467" s="9">
        <f t="shared" si="369"/>
        <v>0</v>
      </c>
      <c r="K467" s="9">
        <f t="shared" si="370"/>
        <v>0</v>
      </c>
      <c r="L467" s="9">
        <f t="shared" si="371"/>
        <v>0</v>
      </c>
      <c r="M467" s="15"/>
      <c r="O467" t="str">
        <f>""</f>
        <v/>
      </c>
      <c r="P467" s="1" t="s">
        <v>129</v>
      </c>
      <c r="Q467">
        <v>1</v>
      </c>
      <c r="R467">
        <f t="shared" si="372"/>
        <v>0</v>
      </c>
      <c r="S467">
        <f t="shared" si="373"/>
        <v>0</v>
      </c>
      <c r="T467">
        <f t="shared" si="374"/>
        <v>0</v>
      </c>
      <c r="U467">
        <f t="shared" si="375"/>
        <v>0</v>
      </c>
      <c r="V467">
        <f t="shared" si="376"/>
        <v>0</v>
      </c>
      <c r="W467">
        <f t="shared" si="377"/>
        <v>0</v>
      </c>
      <c r="X467">
        <f t="shared" si="378"/>
        <v>0</v>
      </c>
      <c r="Y467">
        <f t="shared" si="379"/>
        <v>0</v>
      </c>
      <c r="Z467">
        <f t="shared" si="380"/>
        <v>0</v>
      </c>
      <c r="AA467">
        <f t="shared" si="381"/>
        <v>0</v>
      </c>
      <c r="AB467">
        <f t="shared" si="382"/>
        <v>0</v>
      </c>
      <c r="AC467">
        <f t="shared" si="383"/>
        <v>0</v>
      </c>
      <c r="AD467">
        <f t="shared" si="384"/>
        <v>0</v>
      </c>
      <c r="AE467">
        <f t="shared" si="385"/>
        <v>0</v>
      </c>
      <c r="AF467">
        <f t="shared" si="386"/>
        <v>0</v>
      </c>
      <c r="AG467">
        <f t="shared" si="387"/>
        <v>0</v>
      </c>
      <c r="AH467">
        <f t="shared" si="388"/>
        <v>0</v>
      </c>
      <c r="AI467">
        <f t="shared" si="389"/>
        <v>0</v>
      </c>
      <c r="AJ467">
        <f t="shared" si="390"/>
        <v>0</v>
      </c>
      <c r="AK467">
        <f t="shared" si="391"/>
        <v>0</v>
      </c>
      <c r="AL467">
        <f t="shared" si="392"/>
        <v>0</v>
      </c>
      <c r="AM467">
        <f t="shared" si="393"/>
        <v>0</v>
      </c>
      <c r="AN467">
        <f t="shared" si="394"/>
        <v>0</v>
      </c>
      <c r="AO467">
        <f t="shared" si="395"/>
        <v>0</v>
      </c>
      <c r="AP467">
        <f t="shared" si="396"/>
        <v>0</v>
      </c>
      <c r="AQ467">
        <f t="shared" si="397"/>
        <v>0</v>
      </c>
      <c r="AR467">
        <f t="shared" si="398"/>
        <v>0</v>
      </c>
      <c r="AS467">
        <f t="shared" si="399"/>
        <v>0</v>
      </c>
      <c r="AT467">
        <f t="shared" si="400"/>
        <v>0</v>
      </c>
      <c r="AU467">
        <f t="shared" si="401"/>
        <v>0</v>
      </c>
    </row>
    <row r="468" spans="1:47" ht="23.1" customHeight="1" x14ac:dyDescent="0.3">
      <c r="A468" s="6" t="s">
        <v>48</v>
      </c>
      <c r="B468" s="6" t="s">
        <v>49</v>
      </c>
      <c r="C468" s="8" t="s">
        <v>22</v>
      </c>
      <c r="D468" s="9">
        <v>76.2</v>
      </c>
      <c r="E468" s="9"/>
      <c r="F468" s="9">
        <f t="shared" si="367"/>
        <v>0</v>
      </c>
      <c r="G468" s="9"/>
      <c r="H468" s="9">
        <f t="shared" si="368"/>
        <v>0</v>
      </c>
      <c r="I468" s="9"/>
      <c r="J468" s="9">
        <f t="shared" si="369"/>
        <v>0</v>
      </c>
      <c r="K468" s="9">
        <f t="shared" si="370"/>
        <v>0</v>
      </c>
      <c r="L468" s="9">
        <f t="shared" si="371"/>
        <v>0</v>
      </c>
      <c r="M468" s="9"/>
      <c r="O468" t="str">
        <f>"01"</f>
        <v>01</v>
      </c>
      <c r="P468" s="1" t="s">
        <v>129</v>
      </c>
      <c r="Q468">
        <v>1</v>
      </c>
      <c r="R468">
        <f t="shared" si="372"/>
        <v>0</v>
      </c>
      <c r="S468">
        <f t="shared" si="373"/>
        <v>0</v>
      </c>
      <c r="T468">
        <f t="shared" si="374"/>
        <v>0</v>
      </c>
      <c r="U468">
        <f t="shared" si="375"/>
        <v>0</v>
      </c>
      <c r="V468">
        <f t="shared" si="376"/>
        <v>0</v>
      </c>
      <c r="W468">
        <f t="shared" si="377"/>
        <v>0</v>
      </c>
      <c r="X468">
        <f t="shared" si="378"/>
        <v>0</v>
      </c>
      <c r="Y468">
        <f t="shared" si="379"/>
        <v>0</v>
      </c>
      <c r="Z468">
        <f t="shared" si="380"/>
        <v>0</v>
      </c>
      <c r="AA468">
        <f t="shared" si="381"/>
        <v>0</v>
      </c>
      <c r="AB468">
        <f t="shared" si="382"/>
        <v>0</v>
      </c>
      <c r="AC468">
        <f t="shared" si="383"/>
        <v>0</v>
      </c>
      <c r="AD468">
        <f t="shared" si="384"/>
        <v>0</v>
      </c>
      <c r="AE468">
        <f t="shared" si="385"/>
        <v>0</v>
      </c>
      <c r="AF468">
        <f t="shared" si="386"/>
        <v>0</v>
      </c>
      <c r="AG468">
        <f t="shared" si="387"/>
        <v>0</v>
      </c>
      <c r="AH468">
        <f t="shared" si="388"/>
        <v>0</v>
      </c>
      <c r="AI468">
        <f t="shared" si="389"/>
        <v>0</v>
      </c>
      <c r="AJ468">
        <f t="shared" si="390"/>
        <v>0</v>
      </c>
      <c r="AK468">
        <f t="shared" si="391"/>
        <v>0</v>
      </c>
      <c r="AL468">
        <f t="shared" si="392"/>
        <v>0</v>
      </c>
      <c r="AM468">
        <f t="shared" si="393"/>
        <v>0</v>
      </c>
      <c r="AN468">
        <f t="shared" si="394"/>
        <v>0</v>
      </c>
      <c r="AO468">
        <f t="shared" si="395"/>
        <v>0</v>
      </c>
      <c r="AP468">
        <f t="shared" si="396"/>
        <v>0</v>
      </c>
      <c r="AQ468">
        <f t="shared" si="397"/>
        <v>0</v>
      </c>
      <c r="AR468">
        <f t="shared" si="398"/>
        <v>0</v>
      </c>
      <c r="AS468">
        <f t="shared" si="399"/>
        <v>0</v>
      </c>
      <c r="AT468">
        <f t="shared" si="400"/>
        <v>0</v>
      </c>
      <c r="AU468">
        <f t="shared" si="401"/>
        <v>0</v>
      </c>
    </row>
    <row r="469" spans="1:47" ht="23.1" customHeight="1" x14ac:dyDescent="0.3">
      <c r="A469" s="6" t="s">
        <v>264</v>
      </c>
      <c r="B469" s="6" t="s">
        <v>265</v>
      </c>
      <c r="C469" s="8" t="s">
        <v>27</v>
      </c>
      <c r="D469" s="9">
        <v>76.2</v>
      </c>
      <c r="E469" s="9"/>
      <c r="F469" s="9">
        <f t="shared" si="367"/>
        <v>0</v>
      </c>
      <c r="G469" s="9"/>
      <c r="H469" s="9">
        <f t="shared" si="368"/>
        <v>0</v>
      </c>
      <c r="I469" s="9"/>
      <c r="J469" s="9">
        <f t="shared" si="369"/>
        <v>0</v>
      </c>
      <c r="K469" s="9">
        <f t="shared" si="370"/>
        <v>0</v>
      </c>
      <c r="L469" s="9">
        <f t="shared" si="371"/>
        <v>0</v>
      </c>
      <c r="M469" s="15"/>
      <c r="O469" t="str">
        <f>""</f>
        <v/>
      </c>
      <c r="P469" s="1" t="s">
        <v>129</v>
      </c>
      <c r="Q469">
        <v>1</v>
      </c>
      <c r="R469">
        <f t="shared" si="372"/>
        <v>0</v>
      </c>
      <c r="S469">
        <f t="shared" si="373"/>
        <v>0</v>
      </c>
      <c r="T469">
        <f t="shared" si="374"/>
        <v>0</v>
      </c>
      <c r="U469">
        <f t="shared" si="375"/>
        <v>0</v>
      </c>
      <c r="V469">
        <f t="shared" si="376"/>
        <v>0</v>
      </c>
      <c r="W469">
        <f t="shared" si="377"/>
        <v>0</v>
      </c>
      <c r="X469">
        <f t="shared" si="378"/>
        <v>0</v>
      </c>
      <c r="Y469">
        <f t="shared" si="379"/>
        <v>0</v>
      </c>
      <c r="Z469">
        <f t="shared" si="380"/>
        <v>0</v>
      </c>
      <c r="AA469">
        <f t="shared" si="381"/>
        <v>0</v>
      </c>
      <c r="AB469">
        <f t="shared" si="382"/>
        <v>0</v>
      </c>
      <c r="AC469">
        <f t="shared" si="383"/>
        <v>0</v>
      </c>
      <c r="AD469">
        <f t="shared" si="384"/>
        <v>0</v>
      </c>
      <c r="AE469">
        <f t="shared" si="385"/>
        <v>0</v>
      </c>
      <c r="AF469">
        <f t="shared" si="386"/>
        <v>0</v>
      </c>
      <c r="AG469">
        <f t="shared" si="387"/>
        <v>0</v>
      </c>
      <c r="AH469">
        <f t="shared" si="388"/>
        <v>0</v>
      </c>
      <c r="AI469">
        <f t="shared" si="389"/>
        <v>0</v>
      </c>
      <c r="AJ469">
        <f t="shared" si="390"/>
        <v>0</v>
      </c>
      <c r="AK469">
        <f t="shared" si="391"/>
        <v>0</v>
      </c>
      <c r="AL469">
        <f t="shared" si="392"/>
        <v>0</v>
      </c>
      <c r="AM469">
        <f t="shared" si="393"/>
        <v>0</v>
      </c>
      <c r="AN469">
        <f t="shared" si="394"/>
        <v>0</v>
      </c>
      <c r="AO469">
        <f t="shared" si="395"/>
        <v>0</v>
      </c>
      <c r="AP469">
        <f t="shared" si="396"/>
        <v>0</v>
      </c>
      <c r="AQ469">
        <f t="shared" si="397"/>
        <v>0</v>
      </c>
      <c r="AR469">
        <f t="shared" si="398"/>
        <v>0</v>
      </c>
      <c r="AS469">
        <f t="shared" si="399"/>
        <v>0</v>
      </c>
      <c r="AT469">
        <f t="shared" si="400"/>
        <v>0</v>
      </c>
      <c r="AU469">
        <f t="shared" si="401"/>
        <v>0</v>
      </c>
    </row>
    <row r="470" spans="1:47" ht="23.1" customHeight="1" x14ac:dyDescent="0.3">
      <c r="A470" s="6" t="s">
        <v>266</v>
      </c>
      <c r="B470" s="6" t="s">
        <v>267</v>
      </c>
      <c r="C470" s="8" t="s">
        <v>27</v>
      </c>
      <c r="D470" s="9">
        <v>76.2</v>
      </c>
      <c r="E470" s="9"/>
      <c r="F470" s="9">
        <f t="shared" si="367"/>
        <v>0</v>
      </c>
      <c r="G470" s="9"/>
      <c r="H470" s="9">
        <f t="shared" si="368"/>
        <v>0</v>
      </c>
      <c r="I470" s="9"/>
      <c r="J470" s="9">
        <f t="shared" si="369"/>
        <v>0</v>
      </c>
      <c r="K470" s="9">
        <f t="shared" si="370"/>
        <v>0</v>
      </c>
      <c r="L470" s="9">
        <f t="shared" si="371"/>
        <v>0</v>
      </c>
      <c r="M470" s="15"/>
      <c r="O470" t="str">
        <f>""</f>
        <v/>
      </c>
      <c r="P470" s="1" t="s">
        <v>129</v>
      </c>
      <c r="Q470">
        <v>1</v>
      </c>
      <c r="R470">
        <f t="shared" si="372"/>
        <v>0</v>
      </c>
      <c r="S470">
        <f t="shared" si="373"/>
        <v>0</v>
      </c>
      <c r="T470">
        <f t="shared" si="374"/>
        <v>0</v>
      </c>
      <c r="U470">
        <f t="shared" si="375"/>
        <v>0</v>
      </c>
      <c r="V470">
        <f t="shared" si="376"/>
        <v>0</v>
      </c>
      <c r="W470">
        <f t="shared" si="377"/>
        <v>0</v>
      </c>
      <c r="X470">
        <f t="shared" si="378"/>
        <v>0</v>
      </c>
      <c r="Y470">
        <f t="shared" si="379"/>
        <v>0</v>
      </c>
      <c r="Z470">
        <f t="shared" si="380"/>
        <v>0</v>
      </c>
      <c r="AA470">
        <f t="shared" si="381"/>
        <v>0</v>
      </c>
      <c r="AB470">
        <f t="shared" si="382"/>
        <v>0</v>
      </c>
      <c r="AC470">
        <f t="shared" si="383"/>
        <v>0</v>
      </c>
      <c r="AD470">
        <f t="shared" si="384"/>
        <v>0</v>
      </c>
      <c r="AE470">
        <f t="shared" si="385"/>
        <v>0</v>
      </c>
      <c r="AF470">
        <f t="shared" si="386"/>
        <v>0</v>
      </c>
      <c r="AG470">
        <f t="shared" si="387"/>
        <v>0</v>
      </c>
      <c r="AH470">
        <f t="shared" si="388"/>
        <v>0</v>
      </c>
      <c r="AI470">
        <f t="shared" si="389"/>
        <v>0</v>
      </c>
      <c r="AJ470">
        <f t="shared" si="390"/>
        <v>0</v>
      </c>
      <c r="AK470">
        <f t="shared" si="391"/>
        <v>0</v>
      </c>
      <c r="AL470">
        <f t="shared" si="392"/>
        <v>0</v>
      </c>
      <c r="AM470">
        <f t="shared" si="393"/>
        <v>0</v>
      </c>
      <c r="AN470">
        <f t="shared" si="394"/>
        <v>0</v>
      </c>
      <c r="AO470">
        <f t="shared" si="395"/>
        <v>0</v>
      </c>
      <c r="AP470">
        <f t="shared" si="396"/>
        <v>0</v>
      </c>
      <c r="AQ470">
        <f t="shared" si="397"/>
        <v>0</v>
      </c>
      <c r="AR470">
        <f t="shared" si="398"/>
        <v>0</v>
      </c>
      <c r="AS470">
        <f t="shared" si="399"/>
        <v>0</v>
      </c>
      <c r="AT470">
        <f t="shared" si="400"/>
        <v>0</v>
      </c>
      <c r="AU470">
        <f t="shared" si="401"/>
        <v>0</v>
      </c>
    </row>
    <row r="471" spans="1:47" ht="23.1" customHeight="1" x14ac:dyDescent="0.3">
      <c r="A471" s="6" t="s">
        <v>101</v>
      </c>
      <c r="B471" s="6" t="s">
        <v>102</v>
      </c>
      <c r="C471" s="8" t="s">
        <v>27</v>
      </c>
      <c r="D471" s="9">
        <v>53.8</v>
      </c>
      <c r="E471" s="9"/>
      <c r="F471" s="9">
        <f t="shared" si="367"/>
        <v>0</v>
      </c>
      <c r="G471" s="9"/>
      <c r="H471" s="9">
        <f t="shared" si="368"/>
        <v>0</v>
      </c>
      <c r="I471" s="9">
        <v>0</v>
      </c>
      <c r="J471" s="9">
        <f t="shared" si="369"/>
        <v>0</v>
      </c>
      <c r="K471" s="9">
        <f t="shared" si="370"/>
        <v>0</v>
      </c>
      <c r="L471" s="9">
        <f t="shared" si="371"/>
        <v>0</v>
      </c>
      <c r="M471" s="9"/>
      <c r="O471" t="str">
        <f>"01"</f>
        <v>01</v>
      </c>
      <c r="P471" s="1" t="s">
        <v>129</v>
      </c>
      <c r="Q471">
        <v>1</v>
      </c>
      <c r="R471">
        <f t="shared" si="372"/>
        <v>0</v>
      </c>
      <c r="S471">
        <f t="shared" si="373"/>
        <v>0</v>
      </c>
      <c r="T471">
        <f t="shared" si="374"/>
        <v>0</v>
      </c>
      <c r="U471">
        <f t="shared" si="375"/>
        <v>0</v>
      </c>
      <c r="V471">
        <f t="shared" si="376"/>
        <v>0</v>
      </c>
      <c r="W471">
        <f t="shared" si="377"/>
        <v>0</v>
      </c>
      <c r="X471">
        <f t="shared" si="378"/>
        <v>0</v>
      </c>
      <c r="Y471">
        <f t="shared" si="379"/>
        <v>0</v>
      </c>
      <c r="Z471">
        <f t="shared" si="380"/>
        <v>0</v>
      </c>
      <c r="AA471">
        <f t="shared" si="381"/>
        <v>0</v>
      </c>
      <c r="AB471">
        <f t="shared" si="382"/>
        <v>0</v>
      </c>
      <c r="AC471">
        <f t="shared" si="383"/>
        <v>0</v>
      </c>
      <c r="AD471">
        <f t="shared" si="384"/>
        <v>0</v>
      </c>
      <c r="AE471">
        <f t="shared" si="385"/>
        <v>0</v>
      </c>
      <c r="AF471">
        <f t="shared" si="386"/>
        <v>0</v>
      </c>
      <c r="AG471">
        <f t="shared" si="387"/>
        <v>0</v>
      </c>
      <c r="AH471">
        <f t="shared" si="388"/>
        <v>0</v>
      </c>
      <c r="AI471">
        <f t="shared" si="389"/>
        <v>0</v>
      </c>
      <c r="AJ471">
        <f t="shared" si="390"/>
        <v>0</v>
      </c>
      <c r="AK471">
        <f t="shared" si="391"/>
        <v>0</v>
      </c>
      <c r="AL471">
        <f t="shared" si="392"/>
        <v>0</v>
      </c>
      <c r="AM471">
        <f t="shared" si="393"/>
        <v>0</v>
      </c>
      <c r="AN471">
        <f t="shared" si="394"/>
        <v>0</v>
      </c>
      <c r="AO471">
        <f t="shared" si="395"/>
        <v>0</v>
      </c>
      <c r="AP471">
        <f t="shared" si="396"/>
        <v>0</v>
      </c>
      <c r="AQ471">
        <f t="shared" si="397"/>
        <v>0</v>
      </c>
      <c r="AR471">
        <f t="shared" si="398"/>
        <v>0</v>
      </c>
      <c r="AS471">
        <f t="shared" si="399"/>
        <v>0</v>
      </c>
      <c r="AT471">
        <f t="shared" si="400"/>
        <v>0</v>
      </c>
      <c r="AU471">
        <f t="shared" si="401"/>
        <v>0</v>
      </c>
    </row>
    <row r="472" spans="1:47" ht="23.1" customHeight="1" x14ac:dyDescent="0.3">
      <c r="A472" s="32" t="s">
        <v>56</v>
      </c>
      <c r="B472" s="32" t="s">
        <v>57</v>
      </c>
      <c r="C472" s="33" t="s">
        <v>22</v>
      </c>
      <c r="D472" s="34">
        <v>34.700000000000003</v>
      </c>
      <c r="E472" s="34"/>
      <c r="F472" s="34"/>
      <c r="G472" s="34"/>
      <c r="H472" s="34"/>
      <c r="I472" s="34"/>
      <c r="J472" s="34"/>
      <c r="K472" s="34"/>
      <c r="L472" s="35" t="s">
        <v>461</v>
      </c>
      <c r="M472" s="35"/>
      <c r="O472" t="str">
        <f>"01"</f>
        <v>01</v>
      </c>
      <c r="P472" s="1" t="s">
        <v>129</v>
      </c>
      <c r="Q472">
        <v>1</v>
      </c>
      <c r="R472">
        <f t="shared" si="372"/>
        <v>0</v>
      </c>
      <c r="S472">
        <f t="shared" si="373"/>
        <v>0</v>
      </c>
      <c r="T472">
        <f t="shared" si="374"/>
        <v>0</v>
      </c>
      <c r="U472">
        <f t="shared" si="375"/>
        <v>0</v>
      </c>
      <c r="V472">
        <f t="shared" si="376"/>
        <v>0</v>
      </c>
      <c r="W472">
        <f t="shared" si="377"/>
        <v>0</v>
      </c>
      <c r="X472">
        <f t="shared" si="378"/>
        <v>0</v>
      </c>
      <c r="Y472">
        <f t="shared" si="379"/>
        <v>0</v>
      </c>
      <c r="Z472">
        <f t="shared" si="380"/>
        <v>0</v>
      </c>
      <c r="AA472">
        <f t="shared" si="381"/>
        <v>0</v>
      </c>
      <c r="AB472">
        <f t="shared" si="382"/>
        <v>0</v>
      </c>
      <c r="AC472">
        <f t="shared" si="383"/>
        <v>0</v>
      </c>
      <c r="AD472">
        <f t="shared" si="384"/>
        <v>0</v>
      </c>
      <c r="AE472">
        <f t="shared" si="385"/>
        <v>0</v>
      </c>
      <c r="AF472">
        <f t="shared" si="386"/>
        <v>0</v>
      </c>
      <c r="AG472">
        <f t="shared" si="387"/>
        <v>0</v>
      </c>
      <c r="AH472">
        <f t="shared" si="388"/>
        <v>0</v>
      </c>
      <c r="AI472">
        <f t="shared" si="389"/>
        <v>0</v>
      </c>
      <c r="AJ472">
        <f t="shared" si="390"/>
        <v>0</v>
      </c>
      <c r="AK472">
        <f t="shared" si="391"/>
        <v>0</v>
      </c>
      <c r="AL472">
        <f t="shared" si="392"/>
        <v>0</v>
      </c>
      <c r="AM472">
        <f t="shared" si="393"/>
        <v>0</v>
      </c>
      <c r="AN472">
        <f t="shared" si="394"/>
        <v>0</v>
      </c>
      <c r="AO472">
        <f t="shared" si="395"/>
        <v>0</v>
      </c>
      <c r="AP472">
        <f t="shared" si="396"/>
        <v>0</v>
      </c>
      <c r="AQ472">
        <f t="shared" si="397"/>
        <v>0</v>
      </c>
      <c r="AR472">
        <f t="shared" si="398"/>
        <v>0</v>
      </c>
      <c r="AS472">
        <f t="shared" si="399"/>
        <v>0</v>
      </c>
      <c r="AT472">
        <f t="shared" si="400"/>
        <v>0</v>
      </c>
      <c r="AU472">
        <f t="shared" si="401"/>
        <v>0</v>
      </c>
    </row>
    <row r="473" spans="1:47" ht="23.1" customHeight="1" x14ac:dyDescent="0.3">
      <c r="A473" s="6" t="s">
        <v>268</v>
      </c>
      <c r="B473" s="6" t="s">
        <v>269</v>
      </c>
      <c r="C473" s="8" t="s">
        <v>27</v>
      </c>
      <c r="D473" s="9">
        <v>88.5</v>
      </c>
      <c r="E473" s="9"/>
      <c r="F473" s="9">
        <f t="shared" ref="F473:F487" si="402">ROUNDDOWN(D473*E473, 0)</f>
        <v>0</v>
      </c>
      <c r="G473" s="9"/>
      <c r="H473" s="9">
        <f t="shared" ref="H473:H487" si="403">ROUNDDOWN(D473*G473, 0)</f>
        <v>0</v>
      </c>
      <c r="I473" s="9"/>
      <c r="J473" s="9">
        <f t="shared" ref="J473:J487" si="404">ROUNDDOWN(D473*I473, 0)</f>
        <v>0</v>
      </c>
      <c r="K473" s="9">
        <f t="shared" ref="K473:K487" si="405">E473+G473+I473</f>
        <v>0</v>
      </c>
      <c r="L473" s="9">
        <f t="shared" ref="L473:L487" si="406">F473+H473+J473</f>
        <v>0</v>
      </c>
      <c r="M473" s="15"/>
      <c r="O473" t="str">
        <f>""</f>
        <v/>
      </c>
      <c r="P473" s="1" t="s">
        <v>129</v>
      </c>
      <c r="Q473">
        <v>1</v>
      </c>
      <c r="R473">
        <f t="shared" si="372"/>
        <v>0</v>
      </c>
      <c r="S473">
        <f t="shared" si="373"/>
        <v>0</v>
      </c>
      <c r="T473">
        <f t="shared" si="374"/>
        <v>0</v>
      </c>
      <c r="U473">
        <f t="shared" si="375"/>
        <v>0</v>
      </c>
      <c r="V473">
        <f t="shared" si="376"/>
        <v>0</v>
      </c>
      <c r="W473">
        <f t="shared" si="377"/>
        <v>0</v>
      </c>
      <c r="X473">
        <f t="shared" si="378"/>
        <v>0</v>
      </c>
      <c r="Y473">
        <f t="shared" si="379"/>
        <v>0</v>
      </c>
      <c r="Z473">
        <f t="shared" si="380"/>
        <v>0</v>
      </c>
      <c r="AA473">
        <f t="shared" si="381"/>
        <v>0</v>
      </c>
      <c r="AB473">
        <f t="shared" si="382"/>
        <v>0</v>
      </c>
      <c r="AC473">
        <f t="shared" si="383"/>
        <v>0</v>
      </c>
      <c r="AD473">
        <f t="shared" si="384"/>
        <v>0</v>
      </c>
      <c r="AE473">
        <f t="shared" si="385"/>
        <v>0</v>
      </c>
      <c r="AF473">
        <f t="shared" si="386"/>
        <v>0</v>
      </c>
      <c r="AG473">
        <f t="shared" si="387"/>
        <v>0</v>
      </c>
      <c r="AH473">
        <f t="shared" si="388"/>
        <v>0</v>
      </c>
      <c r="AI473">
        <f t="shared" si="389"/>
        <v>0</v>
      </c>
      <c r="AJ473">
        <f t="shared" si="390"/>
        <v>0</v>
      </c>
      <c r="AK473">
        <f t="shared" si="391"/>
        <v>0</v>
      </c>
      <c r="AL473">
        <f t="shared" si="392"/>
        <v>0</v>
      </c>
      <c r="AM473">
        <f t="shared" si="393"/>
        <v>0</v>
      </c>
      <c r="AN473">
        <f t="shared" si="394"/>
        <v>0</v>
      </c>
      <c r="AO473">
        <f t="shared" si="395"/>
        <v>0</v>
      </c>
      <c r="AP473">
        <f t="shared" si="396"/>
        <v>0</v>
      </c>
      <c r="AQ473">
        <f t="shared" si="397"/>
        <v>0</v>
      </c>
      <c r="AR473">
        <f t="shared" si="398"/>
        <v>0</v>
      </c>
      <c r="AS473">
        <f t="shared" si="399"/>
        <v>0</v>
      </c>
      <c r="AT473">
        <f t="shared" si="400"/>
        <v>0</v>
      </c>
      <c r="AU473">
        <f t="shared" si="401"/>
        <v>0</v>
      </c>
    </row>
    <row r="474" spans="1:47" ht="23.1" customHeight="1" x14ac:dyDescent="0.3">
      <c r="A474" s="6" t="s">
        <v>94</v>
      </c>
      <c r="B474" s="6" t="s">
        <v>95</v>
      </c>
      <c r="C474" s="8" t="s">
        <v>27</v>
      </c>
      <c r="D474" s="9">
        <v>76.2</v>
      </c>
      <c r="E474" s="9"/>
      <c r="F474" s="9">
        <f t="shared" si="402"/>
        <v>0</v>
      </c>
      <c r="G474" s="9"/>
      <c r="H474" s="9">
        <f t="shared" si="403"/>
        <v>0</v>
      </c>
      <c r="I474" s="9"/>
      <c r="J474" s="9">
        <f t="shared" si="404"/>
        <v>0</v>
      </c>
      <c r="K474" s="9">
        <f t="shared" si="405"/>
        <v>0</v>
      </c>
      <c r="L474" s="9">
        <f t="shared" si="406"/>
        <v>0</v>
      </c>
      <c r="M474" s="9"/>
      <c r="O474" t="str">
        <f>"01"</f>
        <v>01</v>
      </c>
      <c r="P474" s="1" t="s">
        <v>129</v>
      </c>
      <c r="Q474">
        <v>1</v>
      </c>
      <c r="R474">
        <f t="shared" si="372"/>
        <v>0</v>
      </c>
      <c r="S474">
        <f t="shared" si="373"/>
        <v>0</v>
      </c>
      <c r="T474">
        <f t="shared" si="374"/>
        <v>0</v>
      </c>
      <c r="U474">
        <f t="shared" si="375"/>
        <v>0</v>
      </c>
      <c r="V474">
        <f t="shared" si="376"/>
        <v>0</v>
      </c>
      <c r="W474">
        <f t="shared" si="377"/>
        <v>0</v>
      </c>
      <c r="X474">
        <f t="shared" si="378"/>
        <v>0</v>
      </c>
      <c r="Y474">
        <f t="shared" si="379"/>
        <v>0</v>
      </c>
      <c r="Z474">
        <f t="shared" si="380"/>
        <v>0</v>
      </c>
      <c r="AA474">
        <f t="shared" si="381"/>
        <v>0</v>
      </c>
      <c r="AB474">
        <f t="shared" si="382"/>
        <v>0</v>
      </c>
      <c r="AC474">
        <f t="shared" si="383"/>
        <v>0</v>
      </c>
      <c r="AD474">
        <f t="shared" si="384"/>
        <v>0</v>
      </c>
      <c r="AE474">
        <f t="shared" si="385"/>
        <v>0</v>
      </c>
      <c r="AF474">
        <f t="shared" si="386"/>
        <v>0</v>
      </c>
      <c r="AG474">
        <f t="shared" si="387"/>
        <v>0</v>
      </c>
      <c r="AH474">
        <f t="shared" si="388"/>
        <v>0</v>
      </c>
      <c r="AI474">
        <f t="shared" si="389"/>
        <v>0</v>
      </c>
      <c r="AJ474">
        <f t="shared" si="390"/>
        <v>0</v>
      </c>
      <c r="AK474">
        <f t="shared" si="391"/>
        <v>0</v>
      </c>
      <c r="AL474">
        <f t="shared" si="392"/>
        <v>0</v>
      </c>
      <c r="AM474">
        <f t="shared" si="393"/>
        <v>0</v>
      </c>
      <c r="AN474">
        <f t="shared" si="394"/>
        <v>0</v>
      </c>
      <c r="AO474">
        <f t="shared" si="395"/>
        <v>0</v>
      </c>
      <c r="AP474">
        <f t="shared" si="396"/>
        <v>0</v>
      </c>
      <c r="AQ474">
        <f t="shared" si="397"/>
        <v>0</v>
      </c>
      <c r="AR474">
        <f t="shared" si="398"/>
        <v>0</v>
      </c>
      <c r="AS474">
        <f t="shared" si="399"/>
        <v>0</v>
      </c>
      <c r="AT474">
        <f t="shared" si="400"/>
        <v>0</v>
      </c>
      <c r="AU474">
        <f t="shared" si="401"/>
        <v>0</v>
      </c>
    </row>
    <row r="475" spans="1:47" ht="23.1" customHeight="1" x14ac:dyDescent="0.3">
      <c r="A475" s="6" t="s">
        <v>270</v>
      </c>
      <c r="B475" s="7"/>
      <c r="C475" s="8" t="s">
        <v>27</v>
      </c>
      <c r="D475" s="9">
        <v>76.2</v>
      </c>
      <c r="E475" s="9"/>
      <c r="F475" s="9">
        <f t="shared" si="402"/>
        <v>0</v>
      </c>
      <c r="G475" s="9"/>
      <c r="H475" s="9">
        <f t="shared" si="403"/>
        <v>0</v>
      </c>
      <c r="I475" s="9"/>
      <c r="J475" s="9">
        <f t="shared" si="404"/>
        <v>0</v>
      </c>
      <c r="K475" s="9">
        <f t="shared" si="405"/>
        <v>0</v>
      </c>
      <c r="L475" s="9">
        <f t="shared" si="406"/>
        <v>0</v>
      </c>
      <c r="M475" s="15"/>
      <c r="O475" t="str">
        <f>""</f>
        <v/>
      </c>
      <c r="P475" s="1" t="s">
        <v>129</v>
      </c>
      <c r="Q475">
        <v>1</v>
      </c>
      <c r="R475">
        <f t="shared" si="372"/>
        <v>0</v>
      </c>
      <c r="S475">
        <f t="shared" si="373"/>
        <v>0</v>
      </c>
      <c r="T475">
        <f t="shared" si="374"/>
        <v>0</v>
      </c>
      <c r="U475">
        <f t="shared" si="375"/>
        <v>0</v>
      </c>
      <c r="V475">
        <f t="shared" si="376"/>
        <v>0</v>
      </c>
      <c r="W475">
        <f t="shared" si="377"/>
        <v>0</v>
      </c>
      <c r="X475">
        <f t="shared" si="378"/>
        <v>0</v>
      </c>
      <c r="Y475">
        <f t="shared" si="379"/>
        <v>0</v>
      </c>
      <c r="Z475">
        <f t="shared" si="380"/>
        <v>0</v>
      </c>
      <c r="AA475">
        <f t="shared" si="381"/>
        <v>0</v>
      </c>
      <c r="AB475">
        <f t="shared" si="382"/>
        <v>0</v>
      </c>
      <c r="AC475">
        <f t="shared" si="383"/>
        <v>0</v>
      </c>
      <c r="AD475">
        <f t="shared" si="384"/>
        <v>0</v>
      </c>
      <c r="AE475">
        <f t="shared" si="385"/>
        <v>0</v>
      </c>
      <c r="AF475">
        <f t="shared" si="386"/>
        <v>0</v>
      </c>
      <c r="AG475">
        <f t="shared" si="387"/>
        <v>0</v>
      </c>
      <c r="AH475">
        <f t="shared" si="388"/>
        <v>0</v>
      </c>
      <c r="AI475">
        <f t="shared" si="389"/>
        <v>0</v>
      </c>
      <c r="AJ475">
        <f t="shared" si="390"/>
        <v>0</v>
      </c>
      <c r="AK475">
        <f t="shared" si="391"/>
        <v>0</v>
      </c>
      <c r="AL475">
        <f t="shared" si="392"/>
        <v>0</v>
      </c>
      <c r="AM475">
        <f t="shared" si="393"/>
        <v>0</v>
      </c>
      <c r="AN475">
        <f t="shared" si="394"/>
        <v>0</v>
      </c>
      <c r="AO475">
        <f t="shared" si="395"/>
        <v>0</v>
      </c>
      <c r="AP475">
        <f t="shared" si="396"/>
        <v>0</v>
      </c>
      <c r="AQ475">
        <f t="shared" si="397"/>
        <v>0</v>
      </c>
      <c r="AR475">
        <f t="shared" si="398"/>
        <v>0</v>
      </c>
      <c r="AS475">
        <f t="shared" si="399"/>
        <v>0</v>
      </c>
      <c r="AT475">
        <f t="shared" si="400"/>
        <v>0</v>
      </c>
      <c r="AU475">
        <f t="shared" si="401"/>
        <v>0</v>
      </c>
    </row>
    <row r="476" spans="1:47" ht="23.1" customHeight="1" x14ac:dyDescent="0.3">
      <c r="A476" s="6" t="s">
        <v>271</v>
      </c>
      <c r="B476" s="6" t="s">
        <v>272</v>
      </c>
      <c r="C476" s="8" t="s">
        <v>27</v>
      </c>
      <c r="D476" s="9">
        <v>40.299999999999997</v>
      </c>
      <c r="E476" s="9"/>
      <c r="F476" s="9">
        <f t="shared" si="402"/>
        <v>0</v>
      </c>
      <c r="G476" s="9"/>
      <c r="H476" s="9">
        <f t="shared" si="403"/>
        <v>0</v>
      </c>
      <c r="I476" s="9"/>
      <c r="J476" s="9">
        <f t="shared" si="404"/>
        <v>0</v>
      </c>
      <c r="K476" s="9">
        <f t="shared" si="405"/>
        <v>0</v>
      </c>
      <c r="L476" s="9">
        <f t="shared" si="406"/>
        <v>0</v>
      </c>
      <c r="M476" s="15"/>
      <c r="O476" t="str">
        <f>""</f>
        <v/>
      </c>
      <c r="P476" s="1" t="s">
        <v>129</v>
      </c>
      <c r="Q476">
        <v>1</v>
      </c>
      <c r="R476">
        <f t="shared" si="372"/>
        <v>0</v>
      </c>
      <c r="S476">
        <f t="shared" si="373"/>
        <v>0</v>
      </c>
      <c r="T476">
        <f t="shared" si="374"/>
        <v>0</v>
      </c>
      <c r="U476">
        <f t="shared" si="375"/>
        <v>0</v>
      </c>
      <c r="V476">
        <f t="shared" si="376"/>
        <v>0</v>
      </c>
      <c r="W476">
        <f t="shared" si="377"/>
        <v>0</v>
      </c>
      <c r="X476">
        <f t="shared" si="378"/>
        <v>0</v>
      </c>
      <c r="Y476">
        <f t="shared" si="379"/>
        <v>0</v>
      </c>
      <c r="Z476">
        <f t="shared" si="380"/>
        <v>0</v>
      </c>
      <c r="AA476">
        <f t="shared" si="381"/>
        <v>0</v>
      </c>
      <c r="AB476">
        <f t="shared" si="382"/>
        <v>0</v>
      </c>
      <c r="AC476">
        <f t="shared" si="383"/>
        <v>0</v>
      </c>
      <c r="AD476">
        <f t="shared" si="384"/>
        <v>0</v>
      </c>
      <c r="AE476">
        <f t="shared" si="385"/>
        <v>0</v>
      </c>
      <c r="AF476">
        <f t="shared" si="386"/>
        <v>0</v>
      </c>
      <c r="AG476">
        <f t="shared" si="387"/>
        <v>0</v>
      </c>
      <c r="AH476">
        <f t="shared" si="388"/>
        <v>0</v>
      </c>
      <c r="AI476">
        <f t="shared" si="389"/>
        <v>0</v>
      </c>
      <c r="AJ476">
        <f t="shared" si="390"/>
        <v>0</v>
      </c>
      <c r="AK476">
        <f t="shared" si="391"/>
        <v>0</v>
      </c>
      <c r="AL476">
        <f t="shared" si="392"/>
        <v>0</v>
      </c>
      <c r="AM476">
        <f t="shared" si="393"/>
        <v>0</v>
      </c>
      <c r="AN476">
        <f t="shared" si="394"/>
        <v>0</v>
      </c>
      <c r="AO476">
        <f t="shared" si="395"/>
        <v>0</v>
      </c>
      <c r="AP476">
        <f t="shared" si="396"/>
        <v>0</v>
      </c>
      <c r="AQ476">
        <f t="shared" si="397"/>
        <v>0</v>
      </c>
      <c r="AR476">
        <f t="shared" si="398"/>
        <v>0</v>
      </c>
      <c r="AS476">
        <f t="shared" si="399"/>
        <v>0</v>
      </c>
      <c r="AT476">
        <f t="shared" si="400"/>
        <v>0</v>
      </c>
      <c r="AU476">
        <f t="shared" si="401"/>
        <v>0</v>
      </c>
    </row>
    <row r="477" spans="1:47" ht="23.1" customHeight="1" x14ac:dyDescent="0.3">
      <c r="A477" s="6" t="s">
        <v>273</v>
      </c>
      <c r="B477" s="6" t="s">
        <v>274</v>
      </c>
      <c r="C477" s="8" t="s">
        <v>27</v>
      </c>
      <c r="D477" s="9">
        <v>5</v>
      </c>
      <c r="E477" s="9"/>
      <c r="F477" s="9">
        <f t="shared" si="402"/>
        <v>0</v>
      </c>
      <c r="G477" s="9"/>
      <c r="H477" s="9">
        <f t="shared" si="403"/>
        <v>0</v>
      </c>
      <c r="I477" s="9"/>
      <c r="J477" s="9">
        <f t="shared" si="404"/>
        <v>0</v>
      </c>
      <c r="K477" s="9">
        <f t="shared" si="405"/>
        <v>0</v>
      </c>
      <c r="L477" s="9">
        <f t="shared" si="406"/>
        <v>0</v>
      </c>
      <c r="M477" s="15"/>
      <c r="O477" t="str">
        <f>""</f>
        <v/>
      </c>
      <c r="P477" s="1" t="s">
        <v>129</v>
      </c>
      <c r="Q477">
        <v>1</v>
      </c>
      <c r="R477">
        <f t="shared" si="372"/>
        <v>0</v>
      </c>
      <c r="S477">
        <f t="shared" si="373"/>
        <v>0</v>
      </c>
      <c r="T477">
        <f t="shared" si="374"/>
        <v>0</v>
      </c>
      <c r="U477">
        <f t="shared" si="375"/>
        <v>0</v>
      </c>
      <c r="V477">
        <f t="shared" si="376"/>
        <v>0</v>
      </c>
      <c r="W477">
        <f t="shared" si="377"/>
        <v>0</v>
      </c>
      <c r="X477">
        <f t="shared" si="378"/>
        <v>0</v>
      </c>
      <c r="Y477">
        <f t="shared" si="379"/>
        <v>0</v>
      </c>
      <c r="Z477">
        <f t="shared" si="380"/>
        <v>0</v>
      </c>
      <c r="AA477">
        <f t="shared" si="381"/>
        <v>0</v>
      </c>
      <c r="AB477">
        <f t="shared" si="382"/>
        <v>0</v>
      </c>
      <c r="AC477">
        <f t="shared" si="383"/>
        <v>0</v>
      </c>
      <c r="AD477">
        <f t="shared" si="384"/>
        <v>0</v>
      </c>
      <c r="AE477">
        <f t="shared" si="385"/>
        <v>0</v>
      </c>
      <c r="AF477">
        <f t="shared" si="386"/>
        <v>0</v>
      </c>
      <c r="AG477">
        <f t="shared" si="387"/>
        <v>0</v>
      </c>
      <c r="AH477">
        <f t="shared" si="388"/>
        <v>0</v>
      </c>
      <c r="AI477">
        <f t="shared" si="389"/>
        <v>0</v>
      </c>
      <c r="AJ477">
        <f t="shared" si="390"/>
        <v>0</v>
      </c>
      <c r="AK477">
        <f t="shared" si="391"/>
        <v>0</v>
      </c>
      <c r="AL477">
        <f t="shared" si="392"/>
        <v>0</v>
      </c>
      <c r="AM477">
        <f t="shared" si="393"/>
        <v>0</v>
      </c>
      <c r="AN477">
        <f t="shared" si="394"/>
        <v>0</v>
      </c>
      <c r="AO477">
        <f t="shared" si="395"/>
        <v>0</v>
      </c>
      <c r="AP477">
        <f t="shared" si="396"/>
        <v>0</v>
      </c>
      <c r="AQ477">
        <f t="shared" si="397"/>
        <v>0</v>
      </c>
      <c r="AR477">
        <f t="shared" si="398"/>
        <v>0</v>
      </c>
      <c r="AS477">
        <f t="shared" si="399"/>
        <v>0</v>
      </c>
      <c r="AT477">
        <f t="shared" si="400"/>
        <v>0</v>
      </c>
      <c r="AU477">
        <f t="shared" si="401"/>
        <v>0</v>
      </c>
    </row>
    <row r="478" spans="1:47" ht="23.1" customHeight="1" x14ac:dyDescent="0.3">
      <c r="A478" s="6" t="s">
        <v>275</v>
      </c>
      <c r="B478" s="6" t="s">
        <v>276</v>
      </c>
      <c r="C478" s="8" t="s">
        <v>27</v>
      </c>
      <c r="D478" s="9">
        <v>427.6</v>
      </c>
      <c r="E478" s="9"/>
      <c r="F478" s="9">
        <f t="shared" si="402"/>
        <v>0</v>
      </c>
      <c r="G478" s="9"/>
      <c r="H478" s="9">
        <f t="shared" si="403"/>
        <v>0</v>
      </c>
      <c r="I478" s="9"/>
      <c r="J478" s="9">
        <f t="shared" si="404"/>
        <v>0</v>
      </c>
      <c r="K478" s="9">
        <f t="shared" si="405"/>
        <v>0</v>
      </c>
      <c r="L478" s="9">
        <f t="shared" si="406"/>
        <v>0</v>
      </c>
      <c r="M478" s="15"/>
      <c r="O478" t="str">
        <f>""</f>
        <v/>
      </c>
      <c r="P478" s="1" t="s">
        <v>129</v>
      </c>
      <c r="Q478">
        <v>1</v>
      </c>
      <c r="R478">
        <f t="shared" si="372"/>
        <v>0</v>
      </c>
      <c r="S478">
        <f t="shared" si="373"/>
        <v>0</v>
      </c>
      <c r="T478">
        <f t="shared" si="374"/>
        <v>0</v>
      </c>
      <c r="U478">
        <f t="shared" si="375"/>
        <v>0</v>
      </c>
      <c r="V478">
        <f t="shared" si="376"/>
        <v>0</v>
      </c>
      <c r="W478">
        <f t="shared" si="377"/>
        <v>0</v>
      </c>
      <c r="X478">
        <f t="shared" si="378"/>
        <v>0</v>
      </c>
      <c r="Y478">
        <f t="shared" si="379"/>
        <v>0</v>
      </c>
      <c r="Z478">
        <f t="shared" si="380"/>
        <v>0</v>
      </c>
      <c r="AA478">
        <f t="shared" si="381"/>
        <v>0</v>
      </c>
      <c r="AB478">
        <f t="shared" si="382"/>
        <v>0</v>
      </c>
      <c r="AC478">
        <f t="shared" si="383"/>
        <v>0</v>
      </c>
      <c r="AD478">
        <f t="shared" si="384"/>
        <v>0</v>
      </c>
      <c r="AE478">
        <f t="shared" si="385"/>
        <v>0</v>
      </c>
      <c r="AF478">
        <f t="shared" si="386"/>
        <v>0</v>
      </c>
      <c r="AG478">
        <f t="shared" si="387"/>
        <v>0</v>
      </c>
      <c r="AH478">
        <f t="shared" si="388"/>
        <v>0</v>
      </c>
      <c r="AI478">
        <f t="shared" si="389"/>
        <v>0</v>
      </c>
      <c r="AJ478">
        <f t="shared" si="390"/>
        <v>0</v>
      </c>
      <c r="AK478">
        <f t="shared" si="391"/>
        <v>0</v>
      </c>
      <c r="AL478">
        <f t="shared" si="392"/>
        <v>0</v>
      </c>
      <c r="AM478">
        <f t="shared" si="393"/>
        <v>0</v>
      </c>
      <c r="AN478">
        <f t="shared" si="394"/>
        <v>0</v>
      </c>
      <c r="AO478">
        <f t="shared" si="395"/>
        <v>0</v>
      </c>
      <c r="AP478">
        <f t="shared" si="396"/>
        <v>0</v>
      </c>
      <c r="AQ478">
        <f t="shared" si="397"/>
        <v>0</v>
      </c>
      <c r="AR478">
        <f t="shared" si="398"/>
        <v>0</v>
      </c>
      <c r="AS478">
        <f t="shared" si="399"/>
        <v>0</v>
      </c>
      <c r="AT478">
        <f t="shared" si="400"/>
        <v>0</v>
      </c>
      <c r="AU478">
        <f t="shared" si="401"/>
        <v>0</v>
      </c>
    </row>
    <row r="479" spans="1:47" ht="23.1" customHeight="1" x14ac:dyDescent="0.3">
      <c r="A479" s="6" t="s">
        <v>277</v>
      </c>
      <c r="B479" s="6" t="s">
        <v>278</v>
      </c>
      <c r="C479" s="8" t="s">
        <v>27</v>
      </c>
      <c r="D479" s="9">
        <v>7.5</v>
      </c>
      <c r="E479" s="9"/>
      <c r="F479" s="9">
        <f t="shared" si="402"/>
        <v>0</v>
      </c>
      <c r="G479" s="9"/>
      <c r="H479" s="9">
        <f t="shared" si="403"/>
        <v>0</v>
      </c>
      <c r="I479" s="9"/>
      <c r="J479" s="9">
        <f t="shared" si="404"/>
        <v>0</v>
      </c>
      <c r="K479" s="9">
        <f t="shared" si="405"/>
        <v>0</v>
      </c>
      <c r="L479" s="9">
        <f t="shared" si="406"/>
        <v>0</v>
      </c>
      <c r="M479" s="15"/>
      <c r="O479" t="str">
        <f>""</f>
        <v/>
      </c>
      <c r="P479" s="1" t="s">
        <v>129</v>
      </c>
      <c r="Q479">
        <v>1</v>
      </c>
      <c r="R479">
        <f t="shared" si="372"/>
        <v>0</v>
      </c>
      <c r="S479">
        <f t="shared" si="373"/>
        <v>0</v>
      </c>
      <c r="T479">
        <f t="shared" si="374"/>
        <v>0</v>
      </c>
      <c r="U479">
        <f t="shared" si="375"/>
        <v>0</v>
      </c>
      <c r="V479">
        <f t="shared" si="376"/>
        <v>0</v>
      </c>
      <c r="W479">
        <f t="shared" si="377"/>
        <v>0</v>
      </c>
      <c r="X479">
        <f t="shared" si="378"/>
        <v>0</v>
      </c>
      <c r="Y479">
        <f t="shared" si="379"/>
        <v>0</v>
      </c>
      <c r="Z479">
        <f t="shared" si="380"/>
        <v>0</v>
      </c>
      <c r="AA479">
        <f t="shared" si="381"/>
        <v>0</v>
      </c>
      <c r="AB479">
        <f t="shared" si="382"/>
        <v>0</v>
      </c>
      <c r="AC479">
        <f t="shared" si="383"/>
        <v>0</v>
      </c>
      <c r="AD479">
        <f t="shared" si="384"/>
        <v>0</v>
      </c>
      <c r="AE479">
        <f t="shared" si="385"/>
        <v>0</v>
      </c>
      <c r="AF479">
        <f t="shared" si="386"/>
        <v>0</v>
      </c>
      <c r="AG479">
        <f t="shared" si="387"/>
        <v>0</v>
      </c>
      <c r="AH479">
        <f t="shared" si="388"/>
        <v>0</v>
      </c>
      <c r="AI479">
        <f t="shared" si="389"/>
        <v>0</v>
      </c>
      <c r="AJ479">
        <f t="shared" si="390"/>
        <v>0</v>
      </c>
      <c r="AK479">
        <f t="shared" si="391"/>
        <v>0</v>
      </c>
      <c r="AL479">
        <f t="shared" si="392"/>
        <v>0</v>
      </c>
      <c r="AM479">
        <f t="shared" si="393"/>
        <v>0</v>
      </c>
      <c r="AN479">
        <f t="shared" si="394"/>
        <v>0</v>
      </c>
      <c r="AO479">
        <f t="shared" si="395"/>
        <v>0</v>
      </c>
      <c r="AP479">
        <f t="shared" si="396"/>
        <v>0</v>
      </c>
      <c r="AQ479">
        <f t="shared" si="397"/>
        <v>0</v>
      </c>
      <c r="AR479">
        <f t="shared" si="398"/>
        <v>0</v>
      </c>
      <c r="AS479">
        <f t="shared" si="399"/>
        <v>0</v>
      </c>
      <c r="AT479">
        <f t="shared" si="400"/>
        <v>0</v>
      </c>
      <c r="AU479">
        <f t="shared" si="401"/>
        <v>0</v>
      </c>
    </row>
    <row r="480" spans="1:47" ht="23.1" customHeight="1" x14ac:dyDescent="0.3">
      <c r="A480" s="6" t="s">
        <v>279</v>
      </c>
      <c r="B480" s="6" t="s">
        <v>280</v>
      </c>
      <c r="C480" s="8" t="s">
        <v>281</v>
      </c>
      <c r="D480" s="9">
        <v>7.5</v>
      </c>
      <c r="E480" s="9"/>
      <c r="F480" s="9">
        <f t="shared" si="402"/>
        <v>0</v>
      </c>
      <c r="G480" s="9"/>
      <c r="H480" s="9">
        <f t="shared" si="403"/>
        <v>0</v>
      </c>
      <c r="I480" s="9"/>
      <c r="J480" s="9">
        <f t="shared" si="404"/>
        <v>0</v>
      </c>
      <c r="K480" s="9">
        <f t="shared" si="405"/>
        <v>0</v>
      </c>
      <c r="L480" s="9">
        <f t="shared" si="406"/>
        <v>0</v>
      </c>
      <c r="M480" s="15"/>
      <c r="O480" t="str">
        <f>""</f>
        <v/>
      </c>
      <c r="P480" s="1" t="s">
        <v>129</v>
      </c>
      <c r="Q480">
        <v>1</v>
      </c>
      <c r="R480">
        <f t="shared" si="372"/>
        <v>0</v>
      </c>
      <c r="S480">
        <f t="shared" si="373"/>
        <v>0</v>
      </c>
      <c r="T480">
        <f t="shared" si="374"/>
        <v>0</v>
      </c>
      <c r="U480">
        <f t="shared" si="375"/>
        <v>0</v>
      </c>
      <c r="V480">
        <f t="shared" si="376"/>
        <v>0</v>
      </c>
      <c r="W480">
        <f t="shared" si="377"/>
        <v>0</v>
      </c>
      <c r="X480">
        <f t="shared" si="378"/>
        <v>0</v>
      </c>
      <c r="Y480">
        <f t="shared" si="379"/>
        <v>0</v>
      </c>
      <c r="Z480">
        <f t="shared" si="380"/>
        <v>0</v>
      </c>
      <c r="AA480">
        <f t="shared" si="381"/>
        <v>0</v>
      </c>
      <c r="AB480">
        <f t="shared" si="382"/>
        <v>0</v>
      </c>
      <c r="AC480">
        <f t="shared" si="383"/>
        <v>0</v>
      </c>
      <c r="AD480">
        <f t="shared" si="384"/>
        <v>0</v>
      </c>
      <c r="AE480">
        <f t="shared" si="385"/>
        <v>0</v>
      </c>
      <c r="AF480">
        <f t="shared" si="386"/>
        <v>0</v>
      </c>
      <c r="AG480">
        <f t="shared" si="387"/>
        <v>0</v>
      </c>
      <c r="AH480">
        <f t="shared" si="388"/>
        <v>0</v>
      </c>
      <c r="AI480">
        <f t="shared" si="389"/>
        <v>0</v>
      </c>
      <c r="AJ480">
        <f t="shared" si="390"/>
        <v>0</v>
      </c>
      <c r="AK480">
        <f t="shared" si="391"/>
        <v>0</v>
      </c>
      <c r="AL480">
        <f t="shared" si="392"/>
        <v>0</v>
      </c>
      <c r="AM480">
        <f t="shared" si="393"/>
        <v>0</v>
      </c>
      <c r="AN480">
        <f t="shared" si="394"/>
        <v>0</v>
      </c>
      <c r="AO480">
        <f t="shared" si="395"/>
        <v>0</v>
      </c>
      <c r="AP480">
        <f t="shared" si="396"/>
        <v>0</v>
      </c>
      <c r="AQ480">
        <f t="shared" si="397"/>
        <v>0</v>
      </c>
      <c r="AR480">
        <f t="shared" si="398"/>
        <v>0</v>
      </c>
      <c r="AS480">
        <f t="shared" si="399"/>
        <v>0</v>
      </c>
      <c r="AT480">
        <f t="shared" si="400"/>
        <v>0</v>
      </c>
      <c r="AU480">
        <f t="shared" si="401"/>
        <v>0</v>
      </c>
    </row>
    <row r="481" spans="1:47" ht="23.1" customHeight="1" x14ac:dyDescent="0.3">
      <c r="A481" s="6" t="s">
        <v>69</v>
      </c>
      <c r="B481" s="6" t="s">
        <v>70</v>
      </c>
      <c r="C481" s="8" t="s">
        <v>27</v>
      </c>
      <c r="D481" s="9">
        <v>113.8</v>
      </c>
      <c r="E481" s="9"/>
      <c r="F481" s="9">
        <f t="shared" si="402"/>
        <v>0</v>
      </c>
      <c r="G481" s="9"/>
      <c r="H481" s="9">
        <f t="shared" si="403"/>
        <v>0</v>
      </c>
      <c r="I481" s="9"/>
      <c r="J481" s="9">
        <f t="shared" si="404"/>
        <v>0</v>
      </c>
      <c r="K481" s="9">
        <f t="shared" si="405"/>
        <v>0</v>
      </c>
      <c r="L481" s="9">
        <f t="shared" si="406"/>
        <v>0</v>
      </c>
      <c r="M481" s="15"/>
      <c r="O481" t="str">
        <f>"01"</f>
        <v>01</v>
      </c>
      <c r="P481" s="1" t="s">
        <v>129</v>
      </c>
      <c r="Q481">
        <v>1</v>
      </c>
      <c r="R481">
        <f t="shared" si="372"/>
        <v>0</v>
      </c>
      <c r="S481">
        <f t="shared" si="373"/>
        <v>0</v>
      </c>
      <c r="T481">
        <f t="shared" si="374"/>
        <v>0</v>
      </c>
      <c r="U481">
        <f t="shared" si="375"/>
        <v>0</v>
      </c>
      <c r="V481">
        <f t="shared" si="376"/>
        <v>0</v>
      </c>
      <c r="W481">
        <f t="shared" si="377"/>
        <v>0</v>
      </c>
      <c r="X481">
        <f t="shared" si="378"/>
        <v>0</v>
      </c>
      <c r="Y481">
        <f t="shared" si="379"/>
        <v>0</v>
      </c>
      <c r="Z481">
        <f t="shared" si="380"/>
        <v>0</v>
      </c>
      <c r="AA481">
        <f t="shared" si="381"/>
        <v>0</v>
      </c>
      <c r="AB481">
        <f t="shared" si="382"/>
        <v>0</v>
      </c>
      <c r="AC481">
        <f t="shared" si="383"/>
        <v>0</v>
      </c>
      <c r="AD481">
        <f t="shared" si="384"/>
        <v>0</v>
      </c>
      <c r="AE481">
        <f t="shared" si="385"/>
        <v>0</v>
      </c>
      <c r="AF481">
        <f t="shared" si="386"/>
        <v>0</v>
      </c>
      <c r="AG481">
        <f t="shared" si="387"/>
        <v>0</v>
      </c>
      <c r="AH481">
        <f t="shared" si="388"/>
        <v>0</v>
      </c>
      <c r="AI481">
        <f t="shared" si="389"/>
        <v>0</v>
      </c>
      <c r="AJ481">
        <f t="shared" si="390"/>
        <v>0</v>
      </c>
      <c r="AK481">
        <f t="shared" si="391"/>
        <v>0</v>
      </c>
      <c r="AL481">
        <f t="shared" si="392"/>
        <v>0</v>
      </c>
      <c r="AM481">
        <f t="shared" si="393"/>
        <v>0</v>
      </c>
      <c r="AN481">
        <f t="shared" si="394"/>
        <v>0</v>
      </c>
      <c r="AO481">
        <f t="shared" si="395"/>
        <v>0</v>
      </c>
      <c r="AP481">
        <f t="shared" si="396"/>
        <v>0</v>
      </c>
      <c r="AQ481">
        <f t="shared" si="397"/>
        <v>0</v>
      </c>
      <c r="AR481">
        <f t="shared" si="398"/>
        <v>0</v>
      </c>
      <c r="AS481">
        <f t="shared" si="399"/>
        <v>0</v>
      </c>
      <c r="AT481">
        <f t="shared" si="400"/>
        <v>0</v>
      </c>
      <c r="AU481">
        <f t="shared" si="401"/>
        <v>0</v>
      </c>
    </row>
    <row r="482" spans="1:47" ht="23.1" customHeight="1" x14ac:dyDescent="0.3">
      <c r="A482" s="6" t="s">
        <v>282</v>
      </c>
      <c r="B482" s="6" t="s">
        <v>283</v>
      </c>
      <c r="C482" s="8" t="s">
        <v>27</v>
      </c>
      <c r="D482" s="9">
        <v>113.8</v>
      </c>
      <c r="E482" s="9"/>
      <c r="F482" s="9">
        <f t="shared" si="402"/>
        <v>0</v>
      </c>
      <c r="G482" s="9"/>
      <c r="H482" s="9">
        <f t="shared" si="403"/>
        <v>0</v>
      </c>
      <c r="I482" s="9"/>
      <c r="J482" s="9">
        <f t="shared" si="404"/>
        <v>0</v>
      </c>
      <c r="K482" s="9">
        <f t="shared" si="405"/>
        <v>0</v>
      </c>
      <c r="L482" s="9">
        <f t="shared" si="406"/>
        <v>0</v>
      </c>
      <c r="M482" s="15"/>
      <c r="O482" t="str">
        <f>""</f>
        <v/>
      </c>
      <c r="P482" s="1" t="s">
        <v>129</v>
      </c>
      <c r="Q482">
        <v>1</v>
      </c>
      <c r="R482">
        <f t="shared" si="372"/>
        <v>0</v>
      </c>
      <c r="S482">
        <f t="shared" si="373"/>
        <v>0</v>
      </c>
      <c r="T482">
        <f t="shared" si="374"/>
        <v>0</v>
      </c>
      <c r="U482">
        <f t="shared" si="375"/>
        <v>0</v>
      </c>
      <c r="V482">
        <f t="shared" si="376"/>
        <v>0</v>
      </c>
      <c r="W482">
        <f t="shared" si="377"/>
        <v>0</v>
      </c>
      <c r="X482">
        <f t="shared" si="378"/>
        <v>0</v>
      </c>
      <c r="Y482">
        <f t="shared" si="379"/>
        <v>0</v>
      </c>
      <c r="Z482">
        <f t="shared" si="380"/>
        <v>0</v>
      </c>
      <c r="AA482">
        <f t="shared" si="381"/>
        <v>0</v>
      </c>
      <c r="AB482">
        <f t="shared" si="382"/>
        <v>0</v>
      </c>
      <c r="AC482">
        <f t="shared" si="383"/>
        <v>0</v>
      </c>
      <c r="AD482">
        <f t="shared" si="384"/>
        <v>0</v>
      </c>
      <c r="AE482">
        <f t="shared" si="385"/>
        <v>0</v>
      </c>
      <c r="AF482">
        <f t="shared" si="386"/>
        <v>0</v>
      </c>
      <c r="AG482">
        <f t="shared" si="387"/>
        <v>0</v>
      </c>
      <c r="AH482">
        <f t="shared" si="388"/>
        <v>0</v>
      </c>
      <c r="AI482">
        <f t="shared" si="389"/>
        <v>0</v>
      </c>
      <c r="AJ482">
        <f t="shared" si="390"/>
        <v>0</v>
      </c>
      <c r="AK482">
        <f t="shared" si="391"/>
        <v>0</v>
      </c>
      <c r="AL482">
        <f t="shared" si="392"/>
        <v>0</v>
      </c>
      <c r="AM482">
        <f t="shared" si="393"/>
        <v>0</v>
      </c>
      <c r="AN482">
        <f t="shared" si="394"/>
        <v>0</v>
      </c>
      <c r="AO482">
        <f t="shared" si="395"/>
        <v>0</v>
      </c>
      <c r="AP482">
        <f t="shared" si="396"/>
        <v>0</v>
      </c>
      <c r="AQ482">
        <f t="shared" si="397"/>
        <v>0</v>
      </c>
      <c r="AR482">
        <f t="shared" si="398"/>
        <v>0</v>
      </c>
      <c r="AS482">
        <f t="shared" si="399"/>
        <v>0</v>
      </c>
      <c r="AT482">
        <f t="shared" si="400"/>
        <v>0</v>
      </c>
      <c r="AU482">
        <f t="shared" si="401"/>
        <v>0</v>
      </c>
    </row>
    <row r="483" spans="1:47" ht="23.1" customHeight="1" x14ac:dyDescent="0.3">
      <c r="A483" s="6" t="s">
        <v>98</v>
      </c>
      <c r="B483" s="6" t="s">
        <v>100</v>
      </c>
      <c r="C483" s="8" t="s">
        <v>22</v>
      </c>
      <c r="D483" s="9">
        <v>39.4</v>
      </c>
      <c r="E483" s="9"/>
      <c r="F483" s="9">
        <f t="shared" si="402"/>
        <v>0</v>
      </c>
      <c r="G483" s="9"/>
      <c r="H483" s="9">
        <f t="shared" si="403"/>
        <v>0</v>
      </c>
      <c r="I483" s="9"/>
      <c r="J483" s="9">
        <f t="shared" si="404"/>
        <v>0</v>
      </c>
      <c r="K483" s="9">
        <f t="shared" si="405"/>
        <v>0</v>
      </c>
      <c r="L483" s="9">
        <f t="shared" si="406"/>
        <v>0</v>
      </c>
      <c r="M483" s="9"/>
      <c r="O483" t="str">
        <f>"01"</f>
        <v>01</v>
      </c>
      <c r="P483" s="1" t="s">
        <v>129</v>
      </c>
      <c r="Q483">
        <v>1</v>
      </c>
      <c r="R483">
        <f t="shared" si="372"/>
        <v>0</v>
      </c>
      <c r="S483">
        <f t="shared" si="373"/>
        <v>0</v>
      </c>
      <c r="T483">
        <f t="shared" si="374"/>
        <v>0</v>
      </c>
      <c r="U483">
        <f t="shared" si="375"/>
        <v>0</v>
      </c>
      <c r="V483">
        <f t="shared" si="376"/>
        <v>0</v>
      </c>
      <c r="W483">
        <f t="shared" si="377"/>
        <v>0</v>
      </c>
      <c r="X483">
        <f t="shared" si="378"/>
        <v>0</v>
      </c>
      <c r="Y483">
        <f t="shared" si="379"/>
        <v>0</v>
      </c>
      <c r="Z483">
        <f t="shared" si="380"/>
        <v>0</v>
      </c>
      <c r="AA483">
        <f t="shared" si="381"/>
        <v>0</v>
      </c>
      <c r="AB483">
        <f t="shared" si="382"/>
        <v>0</v>
      </c>
      <c r="AC483">
        <f t="shared" si="383"/>
        <v>0</v>
      </c>
      <c r="AD483">
        <f t="shared" si="384"/>
        <v>0</v>
      </c>
      <c r="AE483">
        <f t="shared" si="385"/>
        <v>0</v>
      </c>
      <c r="AF483">
        <f t="shared" si="386"/>
        <v>0</v>
      </c>
      <c r="AG483">
        <f t="shared" si="387"/>
        <v>0</v>
      </c>
      <c r="AH483">
        <f t="shared" si="388"/>
        <v>0</v>
      </c>
      <c r="AI483">
        <f t="shared" si="389"/>
        <v>0</v>
      </c>
      <c r="AJ483">
        <f t="shared" si="390"/>
        <v>0</v>
      </c>
      <c r="AK483">
        <f t="shared" si="391"/>
        <v>0</v>
      </c>
      <c r="AL483">
        <f t="shared" si="392"/>
        <v>0</v>
      </c>
      <c r="AM483">
        <f t="shared" si="393"/>
        <v>0</v>
      </c>
      <c r="AN483">
        <f t="shared" si="394"/>
        <v>0</v>
      </c>
      <c r="AO483">
        <f t="shared" si="395"/>
        <v>0</v>
      </c>
      <c r="AP483">
        <f t="shared" si="396"/>
        <v>0</v>
      </c>
      <c r="AQ483">
        <f t="shared" si="397"/>
        <v>0</v>
      </c>
      <c r="AR483">
        <f t="shared" si="398"/>
        <v>0</v>
      </c>
      <c r="AS483">
        <f t="shared" si="399"/>
        <v>0</v>
      </c>
      <c r="AT483">
        <f t="shared" si="400"/>
        <v>0</v>
      </c>
      <c r="AU483">
        <f t="shared" si="401"/>
        <v>0</v>
      </c>
    </row>
    <row r="484" spans="1:47" ht="23.1" customHeight="1" x14ac:dyDescent="0.3">
      <c r="A484" s="6" t="s">
        <v>98</v>
      </c>
      <c r="B484" s="6" t="s">
        <v>99</v>
      </c>
      <c r="C484" s="8" t="s">
        <v>38</v>
      </c>
      <c r="D484" s="9">
        <v>2</v>
      </c>
      <c r="E484" s="9"/>
      <c r="F484" s="9">
        <f t="shared" si="402"/>
        <v>0</v>
      </c>
      <c r="G484" s="9"/>
      <c r="H484" s="9">
        <f t="shared" si="403"/>
        <v>0</v>
      </c>
      <c r="I484" s="9"/>
      <c r="J484" s="9">
        <f t="shared" si="404"/>
        <v>0</v>
      </c>
      <c r="K484" s="9">
        <f t="shared" si="405"/>
        <v>0</v>
      </c>
      <c r="L484" s="9">
        <f t="shared" si="406"/>
        <v>0</v>
      </c>
      <c r="M484" s="9"/>
      <c r="O484" t="str">
        <f>"01"</f>
        <v>01</v>
      </c>
      <c r="P484" s="1" t="s">
        <v>129</v>
      </c>
      <c r="Q484">
        <v>1</v>
      </c>
      <c r="R484">
        <f t="shared" si="372"/>
        <v>0</v>
      </c>
      <c r="S484">
        <f t="shared" si="373"/>
        <v>0</v>
      </c>
      <c r="T484">
        <f t="shared" si="374"/>
        <v>0</v>
      </c>
      <c r="U484">
        <f t="shared" si="375"/>
        <v>0</v>
      </c>
      <c r="V484">
        <f t="shared" si="376"/>
        <v>0</v>
      </c>
      <c r="W484">
        <f t="shared" si="377"/>
        <v>0</v>
      </c>
      <c r="X484">
        <f t="shared" si="378"/>
        <v>0</v>
      </c>
      <c r="Y484">
        <f t="shared" si="379"/>
        <v>0</v>
      </c>
      <c r="Z484">
        <f t="shared" si="380"/>
        <v>0</v>
      </c>
      <c r="AA484">
        <f t="shared" si="381"/>
        <v>0</v>
      </c>
      <c r="AB484">
        <f t="shared" si="382"/>
        <v>0</v>
      </c>
      <c r="AC484">
        <f t="shared" si="383"/>
        <v>0</v>
      </c>
      <c r="AD484">
        <f t="shared" si="384"/>
        <v>0</v>
      </c>
      <c r="AE484">
        <f t="shared" si="385"/>
        <v>0</v>
      </c>
      <c r="AF484">
        <f t="shared" si="386"/>
        <v>0</v>
      </c>
      <c r="AG484">
        <f t="shared" si="387"/>
        <v>0</v>
      </c>
      <c r="AH484">
        <f t="shared" si="388"/>
        <v>0</v>
      </c>
      <c r="AI484">
        <f t="shared" si="389"/>
        <v>0</v>
      </c>
      <c r="AJ484">
        <f t="shared" si="390"/>
        <v>0</v>
      </c>
      <c r="AK484">
        <f t="shared" si="391"/>
        <v>0</v>
      </c>
      <c r="AL484">
        <f t="shared" si="392"/>
        <v>0</v>
      </c>
      <c r="AM484">
        <f t="shared" si="393"/>
        <v>0</v>
      </c>
      <c r="AN484">
        <f t="shared" si="394"/>
        <v>0</v>
      </c>
      <c r="AO484">
        <f t="shared" si="395"/>
        <v>0</v>
      </c>
      <c r="AP484">
        <f t="shared" si="396"/>
        <v>0</v>
      </c>
      <c r="AQ484">
        <f t="shared" si="397"/>
        <v>0</v>
      </c>
      <c r="AR484">
        <f t="shared" si="398"/>
        <v>0</v>
      </c>
      <c r="AS484">
        <f t="shared" si="399"/>
        <v>0</v>
      </c>
      <c r="AT484">
        <f t="shared" si="400"/>
        <v>0</v>
      </c>
      <c r="AU484">
        <f t="shared" si="401"/>
        <v>0</v>
      </c>
    </row>
    <row r="485" spans="1:47" ht="23.1" customHeight="1" x14ac:dyDescent="0.3">
      <c r="A485" s="6" t="s">
        <v>156</v>
      </c>
      <c r="B485" s="6" t="s">
        <v>284</v>
      </c>
      <c r="C485" s="8" t="s">
        <v>44</v>
      </c>
      <c r="D485" s="9">
        <v>45</v>
      </c>
      <c r="E485" s="9"/>
      <c r="F485" s="9">
        <f t="shared" si="402"/>
        <v>0</v>
      </c>
      <c r="G485" s="9"/>
      <c r="H485" s="9">
        <f t="shared" si="403"/>
        <v>0</v>
      </c>
      <c r="I485" s="9"/>
      <c r="J485" s="9">
        <f t="shared" si="404"/>
        <v>0</v>
      </c>
      <c r="K485" s="9">
        <f t="shared" si="405"/>
        <v>0</v>
      </c>
      <c r="L485" s="9">
        <f t="shared" si="406"/>
        <v>0</v>
      </c>
      <c r="M485" s="15"/>
      <c r="O485" t="str">
        <f>""</f>
        <v/>
      </c>
      <c r="P485" s="1" t="s">
        <v>129</v>
      </c>
      <c r="Q485">
        <v>1</v>
      </c>
      <c r="R485">
        <f t="shared" si="372"/>
        <v>0</v>
      </c>
      <c r="S485">
        <f t="shared" si="373"/>
        <v>0</v>
      </c>
      <c r="T485">
        <f t="shared" si="374"/>
        <v>0</v>
      </c>
      <c r="U485">
        <f t="shared" si="375"/>
        <v>0</v>
      </c>
      <c r="V485">
        <f t="shared" si="376"/>
        <v>0</v>
      </c>
      <c r="W485">
        <f t="shared" si="377"/>
        <v>0</v>
      </c>
      <c r="X485">
        <f t="shared" si="378"/>
        <v>0</v>
      </c>
      <c r="Y485">
        <f t="shared" si="379"/>
        <v>0</v>
      </c>
      <c r="Z485">
        <f t="shared" si="380"/>
        <v>0</v>
      </c>
      <c r="AA485">
        <f t="shared" si="381"/>
        <v>0</v>
      </c>
      <c r="AB485">
        <f t="shared" si="382"/>
        <v>0</v>
      </c>
      <c r="AC485">
        <f t="shared" si="383"/>
        <v>0</v>
      </c>
      <c r="AD485">
        <f t="shared" si="384"/>
        <v>0</v>
      </c>
      <c r="AE485">
        <f t="shared" si="385"/>
        <v>0</v>
      </c>
      <c r="AF485">
        <f t="shared" si="386"/>
        <v>0</v>
      </c>
      <c r="AG485">
        <f t="shared" si="387"/>
        <v>0</v>
      </c>
      <c r="AH485">
        <f t="shared" si="388"/>
        <v>0</v>
      </c>
      <c r="AI485">
        <f t="shared" si="389"/>
        <v>0</v>
      </c>
      <c r="AJ485">
        <f t="shared" si="390"/>
        <v>0</v>
      </c>
      <c r="AK485">
        <f t="shared" si="391"/>
        <v>0</v>
      </c>
      <c r="AL485">
        <f t="shared" si="392"/>
        <v>0</v>
      </c>
      <c r="AM485">
        <f t="shared" si="393"/>
        <v>0</v>
      </c>
      <c r="AN485">
        <f t="shared" si="394"/>
        <v>0</v>
      </c>
      <c r="AO485">
        <f t="shared" si="395"/>
        <v>0</v>
      </c>
      <c r="AP485">
        <f t="shared" si="396"/>
        <v>0</v>
      </c>
      <c r="AQ485">
        <f t="shared" si="397"/>
        <v>0</v>
      </c>
      <c r="AR485">
        <f t="shared" si="398"/>
        <v>0</v>
      </c>
      <c r="AS485">
        <f t="shared" si="399"/>
        <v>0</v>
      </c>
      <c r="AT485">
        <f t="shared" si="400"/>
        <v>0</v>
      </c>
      <c r="AU485">
        <f t="shared" si="401"/>
        <v>0</v>
      </c>
    </row>
    <row r="486" spans="1:47" ht="23.1" customHeight="1" x14ac:dyDescent="0.3">
      <c r="A486" s="6" t="s">
        <v>285</v>
      </c>
      <c r="B486" s="6" t="s">
        <v>286</v>
      </c>
      <c r="C486" s="8" t="s">
        <v>44</v>
      </c>
      <c r="D486" s="9">
        <v>84.6</v>
      </c>
      <c r="E486" s="9"/>
      <c r="F486" s="9">
        <f t="shared" si="402"/>
        <v>0</v>
      </c>
      <c r="G486" s="9"/>
      <c r="H486" s="9">
        <f t="shared" si="403"/>
        <v>0</v>
      </c>
      <c r="I486" s="9"/>
      <c r="J486" s="9">
        <f t="shared" si="404"/>
        <v>0</v>
      </c>
      <c r="K486" s="9">
        <f t="shared" si="405"/>
        <v>0</v>
      </c>
      <c r="L486" s="9">
        <f t="shared" si="406"/>
        <v>0</v>
      </c>
      <c r="M486" s="15"/>
      <c r="O486" t="str">
        <f>""</f>
        <v/>
      </c>
      <c r="P486" s="1" t="s">
        <v>129</v>
      </c>
      <c r="Q486">
        <v>1</v>
      </c>
      <c r="R486">
        <f t="shared" si="372"/>
        <v>0</v>
      </c>
      <c r="S486">
        <f t="shared" si="373"/>
        <v>0</v>
      </c>
      <c r="T486">
        <f t="shared" si="374"/>
        <v>0</v>
      </c>
      <c r="U486">
        <f t="shared" si="375"/>
        <v>0</v>
      </c>
      <c r="V486">
        <f t="shared" si="376"/>
        <v>0</v>
      </c>
      <c r="W486">
        <f t="shared" si="377"/>
        <v>0</v>
      </c>
      <c r="X486">
        <f t="shared" si="378"/>
        <v>0</v>
      </c>
      <c r="Y486">
        <f t="shared" si="379"/>
        <v>0</v>
      </c>
      <c r="Z486">
        <f t="shared" si="380"/>
        <v>0</v>
      </c>
      <c r="AA486">
        <f t="shared" si="381"/>
        <v>0</v>
      </c>
      <c r="AB486">
        <f t="shared" si="382"/>
        <v>0</v>
      </c>
      <c r="AC486">
        <f t="shared" si="383"/>
        <v>0</v>
      </c>
      <c r="AD486">
        <f t="shared" si="384"/>
        <v>0</v>
      </c>
      <c r="AE486">
        <f t="shared" si="385"/>
        <v>0</v>
      </c>
      <c r="AF486">
        <f t="shared" si="386"/>
        <v>0</v>
      </c>
      <c r="AG486">
        <f t="shared" si="387"/>
        <v>0</v>
      </c>
      <c r="AH486">
        <f t="shared" si="388"/>
        <v>0</v>
      </c>
      <c r="AI486">
        <f t="shared" si="389"/>
        <v>0</v>
      </c>
      <c r="AJ486">
        <f t="shared" si="390"/>
        <v>0</v>
      </c>
      <c r="AK486">
        <f t="shared" si="391"/>
        <v>0</v>
      </c>
      <c r="AL486">
        <f t="shared" si="392"/>
        <v>0</v>
      </c>
      <c r="AM486">
        <f t="shared" si="393"/>
        <v>0</v>
      </c>
      <c r="AN486">
        <f t="shared" si="394"/>
        <v>0</v>
      </c>
      <c r="AO486">
        <f t="shared" si="395"/>
        <v>0</v>
      </c>
      <c r="AP486">
        <f t="shared" si="396"/>
        <v>0</v>
      </c>
      <c r="AQ486">
        <f t="shared" si="397"/>
        <v>0</v>
      </c>
      <c r="AR486">
        <f t="shared" si="398"/>
        <v>0</v>
      </c>
      <c r="AS486">
        <f t="shared" si="399"/>
        <v>0</v>
      </c>
      <c r="AT486">
        <f t="shared" si="400"/>
        <v>0</v>
      </c>
      <c r="AU486">
        <f t="shared" si="401"/>
        <v>0</v>
      </c>
    </row>
    <row r="487" spans="1:47" ht="23.1" customHeight="1" x14ac:dyDescent="0.3">
      <c r="A487" s="6" t="s">
        <v>285</v>
      </c>
      <c r="B487" s="6" t="s">
        <v>287</v>
      </c>
      <c r="C487" s="8" t="s">
        <v>44</v>
      </c>
      <c r="D487" s="9">
        <v>38.700000000000003</v>
      </c>
      <c r="E487" s="9"/>
      <c r="F487" s="9">
        <f t="shared" si="402"/>
        <v>0</v>
      </c>
      <c r="G487" s="9"/>
      <c r="H487" s="9">
        <f t="shared" si="403"/>
        <v>0</v>
      </c>
      <c r="I487" s="9"/>
      <c r="J487" s="9">
        <f t="shared" si="404"/>
        <v>0</v>
      </c>
      <c r="K487" s="9">
        <f t="shared" si="405"/>
        <v>0</v>
      </c>
      <c r="L487" s="9">
        <f t="shared" si="406"/>
        <v>0</v>
      </c>
      <c r="M487" s="15"/>
      <c r="O487" t="str">
        <f>""</f>
        <v/>
      </c>
      <c r="P487" s="1" t="s">
        <v>129</v>
      </c>
      <c r="Q487">
        <v>1</v>
      </c>
      <c r="R487">
        <f t="shared" si="372"/>
        <v>0</v>
      </c>
      <c r="S487">
        <f t="shared" si="373"/>
        <v>0</v>
      </c>
      <c r="T487">
        <f t="shared" si="374"/>
        <v>0</v>
      </c>
      <c r="U487">
        <f t="shared" si="375"/>
        <v>0</v>
      </c>
      <c r="V487">
        <f t="shared" si="376"/>
        <v>0</v>
      </c>
      <c r="W487">
        <f t="shared" si="377"/>
        <v>0</v>
      </c>
      <c r="X487">
        <f t="shared" si="378"/>
        <v>0</v>
      </c>
      <c r="Y487">
        <f t="shared" si="379"/>
        <v>0</v>
      </c>
      <c r="Z487">
        <f t="shared" si="380"/>
        <v>0</v>
      </c>
      <c r="AA487">
        <f t="shared" si="381"/>
        <v>0</v>
      </c>
      <c r="AB487">
        <f t="shared" si="382"/>
        <v>0</v>
      </c>
      <c r="AC487">
        <f t="shared" si="383"/>
        <v>0</v>
      </c>
      <c r="AD487">
        <f t="shared" si="384"/>
        <v>0</v>
      </c>
      <c r="AE487">
        <f t="shared" si="385"/>
        <v>0</v>
      </c>
      <c r="AF487">
        <f t="shared" si="386"/>
        <v>0</v>
      </c>
      <c r="AG487">
        <f t="shared" si="387"/>
        <v>0</v>
      </c>
      <c r="AH487">
        <f t="shared" si="388"/>
        <v>0</v>
      </c>
      <c r="AI487">
        <f t="shared" si="389"/>
        <v>0</v>
      </c>
      <c r="AJ487">
        <f t="shared" si="390"/>
        <v>0</v>
      </c>
      <c r="AK487">
        <f t="shared" si="391"/>
        <v>0</v>
      </c>
      <c r="AL487">
        <f t="shared" si="392"/>
        <v>0</v>
      </c>
      <c r="AM487">
        <f t="shared" si="393"/>
        <v>0</v>
      </c>
      <c r="AN487">
        <f t="shared" si="394"/>
        <v>0</v>
      </c>
      <c r="AO487">
        <f t="shared" si="395"/>
        <v>0</v>
      </c>
      <c r="AP487">
        <f t="shared" si="396"/>
        <v>0</v>
      </c>
      <c r="AQ487">
        <f t="shared" si="397"/>
        <v>0</v>
      </c>
      <c r="AR487">
        <f t="shared" si="398"/>
        <v>0</v>
      </c>
      <c r="AS487">
        <f t="shared" si="399"/>
        <v>0</v>
      </c>
      <c r="AT487">
        <f t="shared" si="400"/>
        <v>0</v>
      </c>
      <c r="AU487">
        <f t="shared" si="401"/>
        <v>0</v>
      </c>
    </row>
    <row r="488" spans="1:47" ht="23.1" customHeight="1" x14ac:dyDescent="0.3">
      <c r="A488" s="7"/>
      <c r="B488" s="7"/>
      <c r="C488" s="14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7" ht="23.1" customHeight="1" x14ac:dyDescent="0.3">
      <c r="A489" s="7"/>
      <c r="B489" s="7"/>
      <c r="C489" s="14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7" ht="23.1" customHeight="1" x14ac:dyDescent="0.3">
      <c r="A490" s="7"/>
      <c r="B490" s="7"/>
      <c r="C490" s="14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7" ht="23.1" customHeight="1" x14ac:dyDescent="0.3">
      <c r="A491" s="7"/>
      <c r="B491" s="7"/>
      <c r="C491" s="14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7" ht="23.1" customHeight="1" x14ac:dyDescent="0.3">
      <c r="A492" s="7"/>
      <c r="B492" s="7"/>
      <c r="C492" s="14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7" ht="23.1" customHeight="1" x14ac:dyDescent="0.3">
      <c r="A493" s="7"/>
      <c r="B493" s="7"/>
      <c r="C493" s="14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7" ht="23.1" customHeight="1" x14ac:dyDescent="0.3">
      <c r="A494" s="7"/>
      <c r="B494" s="7"/>
      <c r="C494" s="14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7" ht="23.1" customHeight="1" x14ac:dyDescent="0.3">
      <c r="A495" s="7"/>
      <c r="B495" s="7"/>
      <c r="C495" s="14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7" ht="23.1" customHeight="1" x14ac:dyDescent="0.3">
      <c r="A496" s="7"/>
      <c r="B496" s="7"/>
      <c r="C496" s="14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50" ht="23.1" customHeight="1" x14ac:dyDescent="0.3">
      <c r="A497" s="7"/>
      <c r="B497" s="7"/>
      <c r="C497" s="14"/>
      <c r="D497" s="9"/>
      <c r="E497" s="9"/>
      <c r="F497" s="9"/>
      <c r="G497" s="9"/>
      <c r="H497" s="9"/>
      <c r="I497" s="9"/>
      <c r="J497" s="9"/>
      <c r="K497" s="9"/>
      <c r="L497" s="9"/>
      <c r="M497" s="9"/>
    </row>
    <row r="498" spans="1:50" ht="23.1" customHeight="1" x14ac:dyDescent="0.3">
      <c r="A498" s="10" t="s">
        <v>131</v>
      </c>
      <c r="B498" s="11"/>
      <c r="C498" s="12"/>
      <c r="D498" s="13"/>
      <c r="E498" s="13"/>
      <c r="F498" s="13">
        <f>ROUNDDOWN(SUMIF(Q462:Q497, "1", F462:F497), 0)</f>
        <v>0</v>
      </c>
      <c r="G498" s="13"/>
      <c r="H498" s="13">
        <f>ROUNDDOWN(SUMIF(Q462:Q497, "1", H462:H497), 0)</f>
        <v>0</v>
      </c>
      <c r="I498" s="13"/>
      <c r="J498" s="13">
        <f>ROUNDDOWN(SUMIF(Q462:Q497, "1", J462:J497), 0)</f>
        <v>0</v>
      </c>
      <c r="K498" s="13"/>
      <c r="L498" s="13">
        <f>F498+H498+J498</f>
        <v>0</v>
      </c>
      <c r="M498" s="13"/>
      <c r="R498">
        <f t="shared" ref="R498:AX498" si="407">ROUNDDOWN(SUM(R462:R487), 0)</f>
        <v>0</v>
      </c>
      <c r="S498">
        <f t="shared" si="407"/>
        <v>0</v>
      </c>
      <c r="T498">
        <f t="shared" si="407"/>
        <v>0</v>
      </c>
      <c r="U498">
        <f t="shared" si="407"/>
        <v>0</v>
      </c>
      <c r="V498">
        <f t="shared" si="407"/>
        <v>0</v>
      </c>
      <c r="W498">
        <f t="shared" si="407"/>
        <v>0</v>
      </c>
      <c r="X498">
        <f t="shared" si="407"/>
        <v>0</v>
      </c>
      <c r="Y498">
        <f t="shared" si="407"/>
        <v>0</v>
      </c>
      <c r="Z498">
        <f t="shared" si="407"/>
        <v>0</v>
      </c>
      <c r="AA498">
        <f t="shared" si="407"/>
        <v>0</v>
      </c>
      <c r="AB498">
        <f t="shared" si="407"/>
        <v>0</v>
      </c>
      <c r="AC498">
        <f t="shared" si="407"/>
        <v>0</v>
      </c>
      <c r="AD498">
        <f t="shared" si="407"/>
        <v>0</v>
      </c>
      <c r="AE498">
        <f t="shared" si="407"/>
        <v>0</v>
      </c>
      <c r="AF498">
        <f t="shared" si="407"/>
        <v>0</v>
      </c>
      <c r="AG498">
        <f t="shared" si="407"/>
        <v>0</v>
      </c>
      <c r="AH498">
        <f t="shared" si="407"/>
        <v>0</v>
      </c>
      <c r="AI498">
        <f t="shared" si="407"/>
        <v>0</v>
      </c>
      <c r="AJ498">
        <f t="shared" si="407"/>
        <v>0</v>
      </c>
      <c r="AK498">
        <f t="shared" si="407"/>
        <v>0</v>
      </c>
      <c r="AL498">
        <f t="shared" si="407"/>
        <v>0</v>
      </c>
      <c r="AM498">
        <f t="shared" si="407"/>
        <v>0</v>
      </c>
      <c r="AN498">
        <f t="shared" si="407"/>
        <v>0</v>
      </c>
      <c r="AO498">
        <f t="shared" si="407"/>
        <v>0</v>
      </c>
      <c r="AP498">
        <f t="shared" si="407"/>
        <v>0</v>
      </c>
      <c r="AQ498">
        <f t="shared" si="407"/>
        <v>0</v>
      </c>
      <c r="AR498">
        <f t="shared" si="407"/>
        <v>0</v>
      </c>
      <c r="AS498">
        <f t="shared" si="407"/>
        <v>0</v>
      </c>
      <c r="AT498">
        <f t="shared" si="407"/>
        <v>0</v>
      </c>
      <c r="AU498">
        <f t="shared" si="407"/>
        <v>0</v>
      </c>
      <c r="AV498">
        <f t="shared" si="407"/>
        <v>0</v>
      </c>
      <c r="AW498">
        <f t="shared" si="407"/>
        <v>0</v>
      </c>
      <c r="AX498">
        <f t="shared" si="407"/>
        <v>0</v>
      </c>
    </row>
    <row r="499" spans="1:50" ht="23.1" customHeight="1" x14ac:dyDescent="0.3">
      <c r="A499" s="57" t="s">
        <v>513</v>
      </c>
      <c r="B499" s="58"/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1:50" ht="23.1" customHeight="1" x14ac:dyDescent="0.3">
      <c r="A500" s="6" t="s">
        <v>514</v>
      </c>
      <c r="B500" s="6" t="s">
        <v>288</v>
      </c>
      <c r="C500" s="8" t="s">
        <v>27</v>
      </c>
      <c r="D500" s="9">
        <v>215.8</v>
      </c>
      <c r="E500" s="9"/>
      <c r="F500" s="9">
        <f>ROUNDDOWN(D500*E500, 0)</f>
        <v>0</v>
      </c>
      <c r="G500" s="9"/>
      <c r="H500" s="9">
        <f>ROUNDDOWN(D500*G500, 0)</f>
        <v>0</v>
      </c>
      <c r="I500" s="9"/>
      <c r="J500" s="9">
        <f>ROUNDDOWN(D500*I500, 0)</f>
        <v>0</v>
      </c>
      <c r="K500" s="9">
        <f t="shared" ref="K500:L504" si="408">E500+G500+I500</f>
        <v>0</v>
      </c>
      <c r="L500" s="9">
        <f t="shared" si="408"/>
        <v>0</v>
      </c>
      <c r="M500" s="15"/>
      <c r="O500" t="str">
        <f>""</f>
        <v/>
      </c>
      <c r="P500" s="1" t="s">
        <v>129</v>
      </c>
      <c r="Q500">
        <v>1</v>
      </c>
      <c r="R500">
        <f>IF(P500="기계경비", J500, 0)</f>
        <v>0</v>
      </c>
      <c r="S500">
        <f>IF(P500="운반비", J500, 0)</f>
        <v>0</v>
      </c>
      <c r="T500">
        <f>IF(P500="작업부산물", F500, 0)</f>
        <v>0</v>
      </c>
      <c r="U500">
        <f>IF(P500="관급", F500, 0)</f>
        <v>0</v>
      </c>
      <c r="V500">
        <f>IF(P500="외주비", J500, 0)</f>
        <v>0</v>
      </c>
      <c r="W500">
        <f>IF(P500="장비비", J500, 0)</f>
        <v>0</v>
      </c>
      <c r="X500">
        <f>IF(P500="폐기물처리비", J500, 0)</f>
        <v>0</v>
      </c>
      <c r="Y500">
        <f>IF(P500="가설비", J500, 0)</f>
        <v>0</v>
      </c>
      <c r="Z500">
        <f>IF(P500="잡비제외분", F500, 0)</f>
        <v>0</v>
      </c>
      <c r="AA500">
        <f>IF(P500="사급자재대", L500, 0)</f>
        <v>0</v>
      </c>
      <c r="AB500">
        <f>IF(P500="관급자재대", L500, 0)</f>
        <v>0</v>
      </c>
      <c r="AC500">
        <f>IF(P500="관급자 관급 자재대", L500, 0)</f>
        <v>0</v>
      </c>
      <c r="AD500">
        <f>IF(P500="사용자항목2", L500, 0)</f>
        <v>0</v>
      </c>
      <c r="AE500">
        <f>IF(P500="안전관리비", L500, 0)</f>
        <v>0</v>
      </c>
      <c r="AF500">
        <f>IF(P500="품질관리비", L500, 0)</f>
        <v>0</v>
      </c>
      <c r="AG500">
        <f>IF(P500="사용자항목5", L500, 0)</f>
        <v>0</v>
      </c>
      <c r="AH500">
        <f>IF(P500="사용자항목6", L500, 0)</f>
        <v>0</v>
      </c>
      <c r="AI500">
        <f>IF(P500="사용자항목7", L500, 0)</f>
        <v>0</v>
      </c>
      <c r="AJ500">
        <f>IF(P500="사용자항목8", L500, 0)</f>
        <v>0</v>
      </c>
      <c r="AK500">
        <f>IF(P500="사용자항목9", L500, 0)</f>
        <v>0</v>
      </c>
      <c r="AL500">
        <f>IF(P500="사용자항목10", L500, 0)</f>
        <v>0</v>
      </c>
      <c r="AM500">
        <f>IF(P500="사용자항목11", L500, 0)</f>
        <v>0</v>
      </c>
      <c r="AN500">
        <f>IF(P500="사용자항목12", L500, 0)</f>
        <v>0</v>
      </c>
      <c r="AO500">
        <f>IF(P500="사용자항목13", L500, 0)</f>
        <v>0</v>
      </c>
      <c r="AP500">
        <f>IF(P500="사용자항목14", L500, 0)</f>
        <v>0</v>
      </c>
      <c r="AQ500">
        <f>IF(P500="사용자항목15", L500, 0)</f>
        <v>0</v>
      </c>
      <c r="AR500">
        <f>IF(P500="사용자항목16", L500, 0)</f>
        <v>0</v>
      </c>
      <c r="AS500">
        <f>IF(P500="사용자항목17", L500, 0)</f>
        <v>0</v>
      </c>
      <c r="AT500">
        <f>IF(P500="사용자항목18", L500, 0)</f>
        <v>0</v>
      </c>
      <c r="AU500">
        <f>IF(P500="사용자항목19", L500, 0)</f>
        <v>0</v>
      </c>
    </row>
    <row r="501" spans="1:50" ht="23.1" customHeight="1" x14ac:dyDescent="0.3">
      <c r="A501" s="6" t="s">
        <v>514</v>
      </c>
      <c r="B501" s="6" t="s">
        <v>289</v>
      </c>
      <c r="C501" s="8" t="s">
        <v>27</v>
      </c>
      <c r="D501" s="9">
        <v>57.8</v>
      </c>
      <c r="E501" s="9"/>
      <c r="F501" s="9">
        <f>ROUNDDOWN(D501*E501, 0)</f>
        <v>0</v>
      </c>
      <c r="G501" s="9"/>
      <c r="H501" s="9">
        <f>ROUNDDOWN(D501*G501, 0)</f>
        <v>0</v>
      </c>
      <c r="I501" s="9"/>
      <c r="J501" s="9">
        <f>ROUNDDOWN(D501*I501, 0)</f>
        <v>0</v>
      </c>
      <c r="K501" s="9">
        <f t="shared" si="408"/>
        <v>0</v>
      </c>
      <c r="L501" s="9">
        <f t="shared" si="408"/>
        <v>0</v>
      </c>
      <c r="M501" s="15"/>
      <c r="O501" t="str">
        <f>""</f>
        <v/>
      </c>
      <c r="P501" s="1" t="s">
        <v>129</v>
      </c>
      <c r="Q501">
        <v>1</v>
      </c>
      <c r="R501">
        <f>IF(P501="기계경비", J501, 0)</f>
        <v>0</v>
      </c>
      <c r="S501">
        <f>IF(P501="운반비", J501, 0)</f>
        <v>0</v>
      </c>
      <c r="T501">
        <f>IF(P501="작업부산물", F501, 0)</f>
        <v>0</v>
      </c>
      <c r="U501">
        <f>IF(P501="관급", F501, 0)</f>
        <v>0</v>
      </c>
      <c r="V501">
        <f>IF(P501="외주비", J501, 0)</f>
        <v>0</v>
      </c>
      <c r="W501">
        <f>IF(P501="장비비", J501, 0)</f>
        <v>0</v>
      </c>
      <c r="X501">
        <f>IF(P501="폐기물처리비", J501, 0)</f>
        <v>0</v>
      </c>
      <c r="Y501">
        <f>IF(P501="가설비", J501, 0)</f>
        <v>0</v>
      </c>
      <c r="Z501">
        <f>IF(P501="잡비제외분", F501, 0)</f>
        <v>0</v>
      </c>
      <c r="AA501">
        <f>IF(P501="사급자재대", L501, 0)</f>
        <v>0</v>
      </c>
      <c r="AB501">
        <f>IF(P501="관급자재대", L501, 0)</f>
        <v>0</v>
      </c>
      <c r="AC501">
        <f>IF(P501="관급자 관급 자재대", L501, 0)</f>
        <v>0</v>
      </c>
      <c r="AD501">
        <f>IF(P501="사용자항목2", L501, 0)</f>
        <v>0</v>
      </c>
      <c r="AE501">
        <f>IF(P501="안전관리비", L501, 0)</f>
        <v>0</v>
      </c>
      <c r="AF501">
        <f>IF(P501="품질관리비", L501, 0)</f>
        <v>0</v>
      </c>
      <c r="AG501">
        <f>IF(P501="사용자항목5", L501, 0)</f>
        <v>0</v>
      </c>
      <c r="AH501">
        <f>IF(P501="사용자항목6", L501, 0)</f>
        <v>0</v>
      </c>
      <c r="AI501">
        <f>IF(P501="사용자항목7", L501, 0)</f>
        <v>0</v>
      </c>
      <c r="AJ501">
        <f>IF(P501="사용자항목8", L501, 0)</f>
        <v>0</v>
      </c>
      <c r="AK501">
        <f>IF(P501="사용자항목9", L501, 0)</f>
        <v>0</v>
      </c>
      <c r="AL501">
        <f>IF(P501="사용자항목10", L501, 0)</f>
        <v>0</v>
      </c>
      <c r="AM501">
        <f>IF(P501="사용자항목11", L501, 0)</f>
        <v>0</v>
      </c>
      <c r="AN501">
        <f>IF(P501="사용자항목12", L501, 0)</f>
        <v>0</v>
      </c>
      <c r="AO501">
        <f>IF(P501="사용자항목13", L501, 0)</f>
        <v>0</v>
      </c>
      <c r="AP501">
        <f>IF(P501="사용자항목14", L501, 0)</f>
        <v>0</v>
      </c>
      <c r="AQ501">
        <f>IF(P501="사용자항목15", L501, 0)</f>
        <v>0</v>
      </c>
      <c r="AR501">
        <f>IF(P501="사용자항목16", L501, 0)</f>
        <v>0</v>
      </c>
      <c r="AS501">
        <f>IF(P501="사용자항목17", L501, 0)</f>
        <v>0</v>
      </c>
      <c r="AT501">
        <f>IF(P501="사용자항목18", L501, 0)</f>
        <v>0</v>
      </c>
      <c r="AU501">
        <f>IF(P501="사용자항목19", L501, 0)</f>
        <v>0</v>
      </c>
    </row>
    <row r="502" spans="1:50" ht="23.1" customHeight="1" x14ac:dyDescent="0.3">
      <c r="A502" s="6" t="s">
        <v>290</v>
      </c>
      <c r="B502" s="6" t="s">
        <v>291</v>
      </c>
      <c r="C502" s="8" t="s">
        <v>27</v>
      </c>
      <c r="D502" s="9">
        <v>560.20000000000005</v>
      </c>
      <c r="E502" s="9"/>
      <c r="F502" s="9">
        <f>ROUNDDOWN(D502*E502, 0)</f>
        <v>0</v>
      </c>
      <c r="G502" s="9"/>
      <c r="H502" s="9">
        <f>ROUNDDOWN(D502*G502, 0)</f>
        <v>0</v>
      </c>
      <c r="I502" s="9"/>
      <c r="J502" s="9">
        <f>ROUNDDOWN(D502*I502, 0)</f>
        <v>0</v>
      </c>
      <c r="K502" s="9">
        <f t="shared" si="408"/>
        <v>0</v>
      </c>
      <c r="L502" s="9">
        <f t="shared" si="408"/>
        <v>0</v>
      </c>
      <c r="M502" s="15"/>
      <c r="O502" t="str">
        <f>""</f>
        <v/>
      </c>
      <c r="P502" s="1" t="s">
        <v>129</v>
      </c>
      <c r="Q502">
        <v>1</v>
      </c>
      <c r="R502">
        <f>IF(P502="기계경비", J502, 0)</f>
        <v>0</v>
      </c>
      <c r="S502">
        <f>IF(P502="운반비", J502, 0)</f>
        <v>0</v>
      </c>
      <c r="T502">
        <f>IF(P502="작업부산물", F502, 0)</f>
        <v>0</v>
      </c>
      <c r="U502">
        <f>IF(P502="관급", F502, 0)</f>
        <v>0</v>
      </c>
      <c r="V502">
        <f>IF(P502="외주비", J502, 0)</f>
        <v>0</v>
      </c>
      <c r="W502">
        <f>IF(P502="장비비", J502, 0)</f>
        <v>0</v>
      </c>
      <c r="X502">
        <f>IF(P502="폐기물처리비", J502, 0)</f>
        <v>0</v>
      </c>
      <c r="Y502">
        <f>IF(P502="가설비", J502, 0)</f>
        <v>0</v>
      </c>
      <c r="Z502">
        <f>IF(P502="잡비제외분", F502, 0)</f>
        <v>0</v>
      </c>
      <c r="AA502">
        <f>IF(P502="사급자재대", L502, 0)</f>
        <v>0</v>
      </c>
      <c r="AB502">
        <f>IF(P502="관급자재대", L502, 0)</f>
        <v>0</v>
      </c>
      <c r="AC502">
        <f>IF(P502="관급자 관급 자재대", L502, 0)</f>
        <v>0</v>
      </c>
      <c r="AD502">
        <f>IF(P502="사용자항목2", L502, 0)</f>
        <v>0</v>
      </c>
      <c r="AE502">
        <f>IF(P502="안전관리비", L502, 0)</f>
        <v>0</v>
      </c>
      <c r="AF502">
        <f>IF(P502="품질관리비", L502, 0)</f>
        <v>0</v>
      </c>
      <c r="AG502">
        <f>IF(P502="사용자항목5", L502, 0)</f>
        <v>0</v>
      </c>
      <c r="AH502">
        <f>IF(P502="사용자항목6", L502, 0)</f>
        <v>0</v>
      </c>
      <c r="AI502">
        <f>IF(P502="사용자항목7", L502, 0)</f>
        <v>0</v>
      </c>
      <c r="AJ502">
        <f>IF(P502="사용자항목8", L502, 0)</f>
        <v>0</v>
      </c>
      <c r="AK502">
        <f>IF(P502="사용자항목9", L502, 0)</f>
        <v>0</v>
      </c>
      <c r="AL502">
        <f>IF(P502="사용자항목10", L502, 0)</f>
        <v>0</v>
      </c>
      <c r="AM502">
        <f>IF(P502="사용자항목11", L502, 0)</f>
        <v>0</v>
      </c>
      <c r="AN502">
        <f>IF(P502="사용자항목12", L502, 0)</f>
        <v>0</v>
      </c>
      <c r="AO502">
        <f>IF(P502="사용자항목13", L502, 0)</f>
        <v>0</v>
      </c>
      <c r="AP502">
        <f>IF(P502="사용자항목14", L502, 0)</f>
        <v>0</v>
      </c>
      <c r="AQ502">
        <f>IF(P502="사용자항목15", L502, 0)</f>
        <v>0</v>
      </c>
      <c r="AR502">
        <f>IF(P502="사용자항목16", L502, 0)</f>
        <v>0</v>
      </c>
      <c r="AS502">
        <f>IF(P502="사용자항목17", L502, 0)</f>
        <v>0</v>
      </c>
      <c r="AT502">
        <f>IF(P502="사용자항목18", L502, 0)</f>
        <v>0</v>
      </c>
      <c r="AU502">
        <f>IF(P502="사용자항목19", L502, 0)</f>
        <v>0</v>
      </c>
    </row>
    <row r="503" spans="1:50" ht="23.1" customHeight="1" x14ac:dyDescent="0.3">
      <c r="A503" s="6" t="s">
        <v>71</v>
      </c>
      <c r="B503" s="6" t="s">
        <v>292</v>
      </c>
      <c r="C503" s="8" t="s">
        <v>44</v>
      </c>
      <c r="D503" s="9">
        <v>757.4</v>
      </c>
      <c r="E503" s="9"/>
      <c r="F503" s="9">
        <f>ROUNDDOWN(D503*E503, 0)</f>
        <v>0</v>
      </c>
      <c r="G503" s="9"/>
      <c r="H503" s="9">
        <f>ROUNDDOWN(D503*G503, 0)</f>
        <v>0</v>
      </c>
      <c r="I503" s="9"/>
      <c r="J503" s="9">
        <f>ROUNDDOWN(D503*I503, 0)</f>
        <v>0</v>
      </c>
      <c r="K503" s="9">
        <f t="shared" si="408"/>
        <v>0</v>
      </c>
      <c r="L503" s="9">
        <f t="shared" si="408"/>
        <v>0</v>
      </c>
      <c r="M503" s="15"/>
      <c r="O503" t="str">
        <f>""</f>
        <v/>
      </c>
      <c r="P503" s="1" t="s">
        <v>129</v>
      </c>
      <c r="Q503">
        <v>1</v>
      </c>
      <c r="R503">
        <f>IF(P503="기계경비", J503, 0)</f>
        <v>0</v>
      </c>
      <c r="S503">
        <f>IF(P503="운반비", J503, 0)</f>
        <v>0</v>
      </c>
      <c r="T503">
        <f>IF(P503="작업부산물", F503, 0)</f>
        <v>0</v>
      </c>
      <c r="U503">
        <f>IF(P503="관급", F503, 0)</f>
        <v>0</v>
      </c>
      <c r="V503">
        <f>IF(P503="외주비", J503, 0)</f>
        <v>0</v>
      </c>
      <c r="W503">
        <f>IF(P503="장비비", J503, 0)</f>
        <v>0</v>
      </c>
      <c r="X503">
        <f>IF(P503="폐기물처리비", J503, 0)</f>
        <v>0</v>
      </c>
      <c r="Y503">
        <f>IF(P503="가설비", J503, 0)</f>
        <v>0</v>
      </c>
      <c r="Z503">
        <f>IF(P503="잡비제외분", F503, 0)</f>
        <v>0</v>
      </c>
      <c r="AA503">
        <f>IF(P503="사급자재대", L503, 0)</f>
        <v>0</v>
      </c>
      <c r="AB503">
        <f>IF(P503="관급자재대", L503, 0)</f>
        <v>0</v>
      </c>
      <c r="AC503">
        <f>IF(P503="관급자 관급 자재대", L503, 0)</f>
        <v>0</v>
      </c>
      <c r="AD503">
        <f>IF(P503="사용자항목2", L503, 0)</f>
        <v>0</v>
      </c>
      <c r="AE503">
        <f>IF(P503="안전관리비", L503, 0)</f>
        <v>0</v>
      </c>
      <c r="AF503">
        <f>IF(P503="품질관리비", L503, 0)</f>
        <v>0</v>
      </c>
      <c r="AG503">
        <f>IF(P503="사용자항목5", L503, 0)</f>
        <v>0</v>
      </c>
      <c r="AH503">
        <f>IF(P503="사용자항목6", L503, 0)</f>
        <v>0</v>
      </c>
      <c r="AI503">
        <f>IF(P503="사용자항목7", L503, 0)</f>
        <v>0</v>
      </c>
      <c r="AJ503">
        <f>IF(P503="사용자항목8", L503, 0)</f>
        <v>0</v>
      </c>
      <c r="AK503">
        <f>IF(P503="사용자항목9", L503, 0)</f>
        <v>0</v>
      </c>
      <c r="AL503">
        <f>IF(P503="사용자항목10", L503, 0)</f>
        <v>0</v>
      </c>
      <c r="AM503">
        <f>IF(P503="사용자항목11", L503, 0)</f>
        <v>0</v>
      </c>
      <c r="AN503">
        <f>IF(P503="사용자항목12", L503, 0)</f>
        <v>0</v>
      </c>
      <c r="AO503">
        <f>IF(P503="사용자항목13", L503, 0)</f>
        <v>0</v>
      </c>
      <c r="AP503">
        <f>IF(P503="사용자항목14", L503, 0)</f>
        <v>0</v>
      </c>
      <c r="AQ503">
        <f>IF(P503="사용자항목15", L503, 0)</f>
        <v>0</v>
      </c>
      <c r="AR503">
        <f>IF(P503="사용자항목16", L503, 0)</f>
        <v>0</v>
      </c>
      <c r="AS503">
        <f>IF(P503="사용자항목17", L503, 0)</f>
        <v>0</v>
      </c>
      <c r="AT503">
        <f>IF(P503="사용자항목18", L503, 0)</f>
        <v>0</v>
      </c>
      <c r="AU503">
        <f>IF(P503="사용자항목19", L503, 0)</f>
        <v>0</v>
      </c>
    </row>
    <row r="504" spans="1:50" ht="23.1" customHeight="1" x14ac:dyDescent="0.3">
      <c r="A504" s="6" t="s">
        <v>293</v>
      </c>
      <c r="B504" s="6" t="s">
        <v>294</v>
      </c>
      <c r="C504" s="8" t="s">
        <v>27</v>
      </c>
      <c r="D504" s="9">
        <v>113.8</v>
      </c>
      <c r="E504" s="9"/>
      <c r="F504" s="9">
        <f>ROUNDDOWN(D504*E504, 0)</f>
        <v>0</v>
      </c>
      <c r="G504" s="9"/>
      <c r="H504" s="9">
        <f>ROUNDDOWN(D504*G504, 0)</f>
        <v>0</v>
      </c>
      <c r="I504" s="9"/>
      <c r="J504" s="9">
        <f>ROUNDDOWN(D504*I504, 0)</f>
        <v>0</v>
      </c>
      <c r="K504" s="9">
        <f t="shared" si="408"/>
        <v>0</v>
      </c>
      <c r="L504" s="9">
        <f t="shared" si="408"/>
        <v>0</v>
      </c>
      <c r="M504" s="15"/>
      <c r="O504" t="str">
        <f>""</f>
        <v/>
      </c>
      <c r="P504" s="1" t="s">
        <v>129</v>
      </c>
      <c r="Q504">
        <v>1</v>
      </c>
      <c r="R504">
        <f>IF(P504="기계경비", J504, 0)</f>
        <v>0</v>
      </c>
      <c r="S504">
        <f>IF(P504="운반비", J504, 0)</f>
        <v>0</v>
      </c>
      <c r="T504">
        <f>IF(P504="작업부산물", F504, 0)</f>
        <v>0</v>
      </c>
      <c r="U504">
        <f>IF(P504="관급", F504, 0)</f>
        <v>0</v>
      </c>
      <c r="V504">
        <f>IF(P504="외주비", J504, 0)</f>
        <v>0</v>
      </c>
      <c r="W504">
        <f>IF(P504="장비비", J504, 0)</f>
        <v>0</v>
      </c>
      <c r="X504">
        <f>IF(P504="폐기물처리비", J504, 0)</f>
        <v>0</v>
      </c>
      <c r="Y504">
        <f>IF(P504="가설비", J504, 0)</f>
        <v>0</v>
      </c>
      <c r="Z504">
        <f>IF(P504="잡비제외분", F504, 0)</f>
        <v>0</v>
      </c>
      <c r="AA504">
        <f>IF(P504="사급자재대", L504, 0)</f>
        <v>0</v>
      </c>
      <c r="AB504">
        <f>IF(P504="관급자재대", L504, 0)</f>
        <v>0</v>
      </c>
      <c r="AC504">
        <f>IF(P504="관급자 관급 자재대", L504, 0)</f>
        <v>0</v>
      </c>
      <c r="AD504">
        <f>IF(P504="사용자항목2", L504, 0)</f>
        <v>0</v>
      </c>
      <c r="AE504">
        <f>IF(P504="안전관리비", L504, 0)</f>
        <v>0</v>
      </c>
      <c r="AF504">
        <f>IF(P504="품질관리비", L504, 0)</f>
        <v>0</v>
      </c>
      <c r="AG504">
        <f>IF(P504="사용자항목5", L504, 0)</f>
        <v>0</v>
      </c>
      <c r="AH504">
        <f>IF(P504="사용자항목6", L504, 0)</f>
        <v>0</v>
      </c>
      <c r="AI504">
        <f>IF(P504="사용자항목7", L504, 0)</f>
        <v>0</v>
      </c>
      <c r="AJ504">
        <f>IF(P504="사용자항목8", L504, 0)</f>
        <v>0</v>
      </c>
      <c r="AK504">
        <f>IF(P504="사용자항목9", L504, 0)</f>
        <v>0</v>
      </c>
      <c r="AL504">
        <f>IF(P504="사용자항목10", L504, 0)</f>
        <v>0</v>
      </c>
      <c r="AM504">
        <f>IF(P504="사용자항목11", L504, 0)</f>
        <v>0</v>
      </c>
      <c r="AN504">
        <f>IF(P504="사용자항목12", L504, 0)</f>
        <v>0</v>
      </c>
      <c r="AO504">
        <f>IF(P504="사용자항목13", L504, 0)</f>
        <v>0</v>
      </c>
      <c r="AP504">
        <f>IF(P504="사용자항목14", L504, 0)</f>
        <v>0</v>
      </c>
      <c r="AQ504">
        <f>IF(P504="사용자항목15", L504, 0)</f>
        <v>0</v>
      </c>
      <c r="AR504">
        <f>IF(P504="사용자항목16", L504, 0)</f>
        <v>0</v>
      </c>
      <c r="AS504">
        <f>IF(P504="사용자항목17", L504, 0)</f>
        <v>0</v>
      </c>
      <c r="AT504">
        <f>IF(P504="사용자항목18", L504, 0)</f>
        <v>0</v>
      </c>
      <c r="AU504">
        <f>IF(P504="사용자항목19", L504, 0)</f>
        <v>0</v>
      </c>
    </row>
    <row r="505" spans="1:50" ht="23.1" customHeight="1" x14ac:dyDescent="0.3">
      <c r="A505" s="7"/>
      <c r="B505" s="7"/>
      <c r="C505" s="14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50" ht="23.1" customHeight="1" x14ac:dyDescent="0.3">
      <c r="A506" s="7"/>
      <c r="B506" s="7"/>
      <c r="C506" s="14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50" ht="23.1" customHeight="1" x14ac:dyDescent="0.3">
      <c r="A507" s="7"/>
      <c r="B507" s="7"/>
      <c r="C507" s="14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50" ht="23.1" customHeight="1" x14ac:dyDescent="0.3">
      <c r="A508" s="7"/>
      <c r="B508" s="7"/>
      <c r="C508" s="14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50" ht="23.1" customHeight="1" x14ac:dyDescent="0.3">
      <c r="A509" s="7"/>
      <c r="B509" s="7"/>
      <c r="C509" s="14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50" ht="23.1" customHeight="1" x14ac:dyDescent="0.3">
      <c r="A510" s="7"/>
      <c r="B510" s="7"/>
      <c r="C510" s="14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50" ht="23.1" customHeight="1" x14ac:dyDescent="0.3">
      <c r="A511" s="7"/>
      <c r="B511" s="7"/>
      <c r="C511" s="14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50" ht="23.1" customHeight="1" x14ac:dyDescent="0.3">
      <c r="A512" s="7"/>
      <c r="B512" s="7"/>
      <c r="C512" s="14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50" ht="23.1" customHeight="1" x14ac:dyDescent="0.3">
      <c r="A513" s="7"/>
      <c r="B513" s="7"/>
      <c r="C513" s="14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50" ht="23.1" customHeight="1" x14ac:dyDescent="0.3">
      <c r="A514" s="7"/>
      <c r="B514" s="7"/>
      <c r="C514" s="14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50" ht="23.1" customHeight="1" x14ac:dyDescent="0.3">
      <c r="A515" s="7"/>
      <c r="B515" s="7"/>
      <c r="C515" s="14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50" ht="23.1" customHeight="1" x14ac:dyDescent="0.3">
      <c r="A516" s="7"/>
      <c r="B516" s="7"/>
      <c r="C516" s="14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50" ht="23.1" customHeight="1" x14ac:dyDescent="0.3">
      <c r="A517" s="10" t="s">
        <v>131</v>
      </c>
      <c r="B517" s="11"/>
      <c r="C517" s="12"/>
      <c r="D517" s="13"/>
      <c r="E517" s="13"/>
      <c r="F517" s="13">
        <f>ROUNDDOWN(SUMIF(Q500:Q516, "1", F500:F516), 0)</f>
        <v>0</v>
      </c>
      <c r="G517" s="13"/>
      <c r="H517" s="13">
        <f>ROUNDDOWN(SUMIF(Q500:Q516, "1", H500:H516), 0)</f>
        <v>0</v>
      </c>
      <c r="I517" s="13"/>
      <c r="J517" s="13">
        <f>ROUNDDOWN(SUMIF(Q500:Q516, "1", J500:J516), 0)</f>
        <v>0</v>
      </c>
      <c r="K517" s="13"/>
      <c r="L517" s="13">
        <f>F517+H517+J517</f>
        <v>0</v>
      </c>
      <c r="M517" s="13"/>
      <c r="R517">
        <f t="shared" ref="R517:AX517" si="409">ROUNDDOWN(SUM(R500:R504), 0)</f>
        <v>0</v>
      </c>
      <c r="S517">
        <f t="shared" si="409"/>
        <v>0</v>
      </c>
      <c r="T517">
        <f t="shared" si="409"/>
        <v>0</v>
      </c>
      <c r="U517">
        <f t="shared" si="409"/>
        <v>0</v>
      </c>
      <c r="V517">
        <f t="shared" si="409"/>
        <v>0</v>
      </c>
      <c r="W517">
        <f t="shared" si="409"/>
        <v>0</v>
      </c>
      <c r="X517">
        <f t="shared" si="409"/>
        <v>0</v>
      </c>
      <c r="Y517">
        <f t="shared" si="409"/>
        <v>0</v>
      </c>
      <c r="Z517">
        <f t="shared" si="409"/>
        <v>0</v>
      </c>
      <c r="AA517">
        <f t="shared" si="409"/>
        <v>0</v>
      </c>
      <c r="AB517">
        <f t="shared" si="409"/>
        <v>0</v>
      </c>
      <c r="AC517">
        <f t="shared" si="409"/>
        <v>0</v>
      </c>
      <c r="AD517">
        <f t="shared" si="409"/>
        <v>0</v>
      </c>
      <c r="AE517">
        <f t="shared" si="409"/>
        <v>0</v>
      </c>
      <c r="AF517">
        <f t="shared" si="409"/>
        <v>0</v>
      </c>
      <c r="AG517">
        <f t="shared" si="409"/>
        <v>0</v>
      </c>
      <c r="AH517">
        <f t="shared" si="409"/>
        <v>0</v>
      </c>
      <c r="AI517">
        <f t="shared" si="409"/>
        <v>0</v>
      </c>
      <c r="AJ517">
        <f t="shared" si="409"/>
        <v>0</v>
      </c>
      <c r="AK517">
        <f t="shared" si="409"/>
        <v>0</v>
      </c>
      <c r="AL517">
        <f t="shared" si="409"/>
        <v>0</v>
      </c>
      <c r="AM517">
        <f t="shared" si="409"/>
        <v>0</v>
      </c>
      <c r="AN517">
        <f t="shared" si="409"/>
        <v>0</v>
      </c>
      <c r="AO517">
        <f t="shared" si="409"/>
        <v>0</v>
      </c>
      <c r="AP517">
        <f t="shared" si="409"/>
        <v>0</v>
      </c>
      <c r="AQ517">
        <f t="shared" si="409"/>
        <v>0</v>
      </c>
      <c r="AR517">
        <f t="shared" si="409"/>
        <v>0</v>
      </c>
      <c r="AS517">
        <f t="shared" si="409"/>
        <v>0</v>
      </c>
      <c r="AT517">
        <f t="shared" si="409"/>
        <v>0</v>
      </c>
      <c r="AU517">
        <f t="shared" si="409"/>
        <v>0</v>
      </c>
      <c r="AV517">
        <f t="shared" si="409"/>
        <v>0</v>
      </c>
      <c r="AW517">
        <f t="shared" si="409"/>
        <v>0</v>
      </c>
      <c r="AX517">
        <f t="shared" si="409"/>
        <v>0</v>
      </c>
    </row>
    <row r="518" spans="1:50" ht="23.1" customHeight="1" x14ac:dyDescent="0.3">
      <c r="A518" s="57" t="s">
        <v>515</v>
      </c>
      <c r="B518" s="58"/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1:50" ht="23.1" customHeight="1" x14ac:dyDescent="0.3">
      <c r="A519" s="6" t="s">
        <v>295</v>
      </c>
      <c r="B519" s="6" t="s">
        <v>296</v>
      </c>
      <c r="C519" s="8" t="s">
        <v>27</v>
      </c>
      <c r="D519" s="9">
        <v>455.1</v>
      </c>
      <c r="E519" s="9"/>
      <c r="F519" s="9">
        <f t="shared" ref="F519:F524" si="410">ROUNDDOWN(D519*E519, 0)</f>
        <v>0</v>
      </c>
      <c r="G519" s="9"/>
      <c r="H519" s="9">
        <f t="shared" ref="H519:H524" si="411">ROUNDDOWN(D519*G519, 0)</f>
        <v>0</v>
      </c>
      <c r="I519" s="9"/>
      <c r="J519" s="9">
        <f t="shared" ref="J519:J524" si="412">ROUNDDOWN(D519*I519, 0)</f>
        <v>0</v>
      </c>
      <c r="K519" s="9">
        <f t="shared" ref="K519:L524" si="413">E519+G519+I519</f>
        <v>0</v>
      </c>
      <c r="L519" s="9">
        <f t="shared" si="413"/>
        <v>0</v>
      </c>
      <c r="M519" s="15"/>
      <c r="O519" t="str">
        <f>""</f>
        <v/>
      </c>
      <c r="P519" s="1" t="s">
        <v>129</v>
      </c>
      <c r="Q519">
        <v>1</v>
      </c>
      <c r="R519">
        <f t="shared" ref="R519:R524" si="414">IF(P519="기계경비", J519, 0)</f>
        <v>0</v>
      </c>
      <c r="S519">
        <f t="shared" ref="S519:S524" si="415">IF(P519="운반비", J519, 0)</f>
        <v>0</v>
      </c>
      <c r="T519">
        <f t="shared" ref="T519:T524" si="416">IF(P519="작업부산물", F519, 0)</f>
        <v>0</v>
      </c>
      <c r="U519">
        <f t="shared" ref="U519:U524" si="417">IF(P519="관급", F519, 0)</f>
        <v>0</v>
      </c>
      <c r="V519">
        <f t="shared" ref="V519:V524" si="418">IF(P519="외주비", J519, 0)</f>
        <v>0</v>
      </c>
      <c r="W519">
        <f t="shared" ref="W519:W524" si="419">IF(P519="장비비", J519, 0)</f>
        <v>0</v>
      </c>
      <c r="X519">
        <f t="shared" ref="X519:X524" si="420">IF(P519="폐기물처리비", J519, 0)</f>
        <v>0</v>
      </c>
      <c r="Y519">
        <f t="shared" ref="Y519:Y524" si="421">IF(P519="가설비", J519, 0)</f>
        <v>0</v>
      </c>
      <c r="Z519">
        <f t="shared" ref="Z519:Z524" si="422">IF(P519="잡비제외분", F519, 0)</f>
        <v>0</v>
      </c>
      <c r="AA519">
        <f t="shared" ref="AA519:AA524" si="423">IF(P519="사급자재대", L519, 0)</f>
        <v>0</v>
      </c>
      <c r="AB519">
        <f t="shared" ref="AB519:AB524" si="424">IF(P519="관급자재대", L519, 0)</f>
        <v>0</v>
      </c>
      <c r="AC519">
        <f t="shared" ref="AC519:AC524" si="425">IF(P519="관급자 관급 자재대", L519, 0)</f>
        <v>0</v>
      </c>
      <c r="AD519">
        <f t="shared" ref="AD519:AD524" si="426">IF(P519="사용자항목2", L519, 0)</f>
        <v>0</v>
      </c>
      <c r="AE519">
        <f t="shared" ref="AE519:AE524" si="427">IF(P519="안전관리비", L519, 0)</f>
        <v>0</v>
      </c>
      <c r="AF519">
        <f t="shared" ref="AF519:AF524" si="428">IF(P519="품질관리비", L519, 0)</f>
        <v>0</v>
      </c>
      <c r="AG519">
        <f t="shared" ref="AG519:AG524" si="429">IF(P519="사용자항목5", L519, 0)</f>
        <v>0</v>
      </c>
      <c r="AH519">
        <f t="shared" ref="AH519:AH524" si="430">IF(P519="사용자항목6", L519, 0)</f>
        <v>0</v>
      </c>
      <c r="AI519">
        <f t="shared" ref="AI519:AI524" si="431">IF(P519="사용자항목7", L519, 0)</f>
        <v>0</v>
      </c>
      <c r="AJ519">
        <f t="shared" ref="AJ519:AJ524" si="432">IF(P519="사용자항목8", L519, 0)</f>
        <v>0</v>
      </c>
      <c r="AK519">
        <f t="shared" ref="AK519:AK524" si="433">IF(P519="사용자항목9", L519, 0)</f>
        <v>0</v>
      </c>
      <c r="AL519">
        <f t="shared" ref="AL519:AL524" si="434">IF(P519="사용자항목10", L519, 0)</f>
        <v>0</v>
      </c>
      <c r="AM519">
        <f t="shared" ref="AM519:AM524" si="435">IF(P519="사용자항목11", L519, 0)</f>
        <v>0</v>
      </c>
      <c r="AN519">
        <f t="shared" ref="AN519:AN524" si="436">IF(P519="사용자항목12", L519, 0)</f>
        <v>0</v>
      </c>
      <c r="AO519">
        <f t="shared" ref="AO519:AO524" si="437">IF(P519="사용자항목13", L519, 0)</f>
        <v>0</v>
      </c>
      <c r="AP519">
        <f t="shared" ref="AP519:AP524" si="438">IF(P519="사용자항목14", L519, 0)</f>
        <v>0</v>
      </c>
      <c r="AQ519">
        <f t="shared" ref="AQ519:AQ524" si="439">IF(P519="사용자항목15", L519, 0)</f>
        <v>0</v>
      </c>
      <c r="AR519">
        <f t="shared" ref="AR519:AR524" si="440">IF(P519="사용자항목16", L519, 0)</f>
        <v>0</v>
      </c>
      <c r="AS519">
        <f t="shared" ref="AS519:AS524" si="441">IF(P519="사용자항목17", L519, 0)</f>
        <v>0</v>
      </c>
      <c r="AT519">
        <f t="shared" ref="AT519:AT524" si="442">IF(P519="사용자항목18", L519, 0)</f>
        <v>0</v>
      </c>
      <c r="AU519">
        <f t="shared" ref="AU519:AU524" si="443">IF(P519="사용자항목19", L519, 0)</f>
        <v>0</v>
      </c>
    </row>
    <row r="520" spans="1:50" ht="23.1" customHeight="1" x14ac:dyDescent="0.3">
      <c r="A520" s="6" t="s">
        <v>297</v>
      </c>
      <c r="B520" s="6" t="s">
        <v>298</v>
      </c>
      <c r="C520" s="8" t="s">
        <v>44</v>
      </c>
      <c r="D520" s="9">
        <v>25.2</v>
      </c>
      <c r="E520" s="9"/>
      <c r="F520" s="9">
        <f t="shared" si="410"/>
        <v>0</v>
      </c>
      <c r="G520" s="9"/>
      <c r="H520" s="9">
        <f t="shared" si="411"/>
        <v>0</v>
      </c>
      <c r="I520" s="9"/>
      <c r="J520" s="9">
        <f t="shared" si="412"/>
        <v>0</v>
      </c>
      <c r="K520" s="9">
        <f t="shared" si="413"/>
        <v>0</v>
      </c>
      <c r="L520" s="9">
        <f t="shared" si="413"/>
        <v>0</v>
      </c>
      <c r="M520" s="15"/>
      <c r="O520" t="str">
        <f>""</f>
        <v/>
      </c>
      <c r="P520" s="1" t="s">
        <v>129</v>
      </c>
      <c r="Q520">
        <v>1</v>
      </c>
      <c r="R520">
        <f t="shared" si="414"/>
        <v>0</v>
      </c>
      <c r="S520">
        <f t="shared" si="415"/>
        <v>0</v>
      </c>
      <c r="T520">
        <f t="shared" si="416"/>
        <v>0</v>
      </c>
      <c r="U520">
        <f t="shared" si="417"/>
        <v>0</v>
      </c>
      <c r="V520">
        <f t="shared" si="418"/>
        <v>0</v>
      </c>
      <c r="W520">
        <f t="shared" si="419"/>
        <v>0</v>
      </c>
      <c r="X520">
        <f t="shared" si="420"/>
        <v>0</v>
      </c>
      <c r="Y520">
        <f t="shared" si="421"/>
        <v>0</v>
      </c>
      <c r="Z520">
        <f t="shared" si="422"/>
        <v>0</v>
      </c>
      <c r="AA520">
        <f t="shared" si="423"/>
        <v>0</v>
      </c>
      <c r="AB520">
        <f t="shared" si="424"/>
        <v>0</v>
      </c>
      <c r="AC520">
        <f t="shared" si="425"/>
        <v>0</v>
      </c>
      <c r="AD520">
        <f t="shared" si="426"/>
        <v>0</v>
      </c>
      <c r="AE520">
        <f t="shared" si="427"/>
        <v>0</v>
      </c>
      <c r="AF520">
        <f t="shared" si="428"/>
        <v>0</v>
      </c>
      <c r="AG520">
        <f t="shared" si="429"/>
        <v>0</v>
      </c>
      <c r="AH520">
        <f t="shared" si="430"/>
        <v>0</v>
      </c>
      <c r="AI520">
        <f t="shared" si="431"/>
        <v>0</v>
      </c>
      <c r="AJ520">
        <f t="shared" si="432"/>
        <v>0</v>
      </c>
      <c r="AK520">
        <f t="shared" si="433"/>
        <v>0</v>
      </c>
      <c r="AL520">
        <f t="shared" si="434"/>
        <v>0</v>
      </c>
      <c r="AM520">
        <f t="shared" si="435"/>
        <v>0</v>
      </c>
      <c r="AN520">
        <f t="shared" si="436"/>
        <v>0</v>
      </c>
      <c r="AO520">
        <f t="shared" si="437"/>
        <v>0</v>
      </c>
      <c r="AP520">
        <f t="shared" si="438"/>
        <v>0</v>
      </c>
      <c r="AQ520">
        <f t="shared" si="439"/>
        <v>0</v>
      </c>
      <c r="AR520">
        <f t="shared" si="440"/>
        <v>0</v>
      </c>
      <c r="AS520">
        <f t="shared" si="441"/>
        <v>0</v>
      </c>
      <c r="AT520">
        <f t="shared" si="442"/>
        <v>0</v>
      </c>
      <c r="AU520">
        <f t="shared" si="443"/>
        <v>0</v>
      </c>
    </row>
    <row r="521" spans="1:50" ht="23.1" customHeight="1" x14ac:dyDescent="0.3">
      <c r="A521" s="6" t="s">
        <v>297</v>
      </c>
      <c r="B521" s="6" t="s">
        <v>299</v>
      </c>
      <c r="C521" s="8" t="s">
        <v>44</v>
      </c>
      <c r="D521" s="9">
        <v>23.7</v>
      </c>
      <c r="E521" s="9"/>
      <c r="F521" s="9">
        <f t="shared" si="410"/>
        <v>0</v>
      </c>
      <c r="G521" s="9"/>
      <c r="H521" s="9">
        <f t="shared" si="411"/>
        <v>0</v>
      </c>
      <c r="I521" s="9"/>
      <c r="J521" s="9">
        <f t="shared" si="412"/>
        <v>0</v>
      </c>
      <c r="K521" s="9">
        <f t="shared" si="413"/>
        <v>0</v>
      </c>
      <c r="L521" s="9">
        <f t="shared" si="413"/>
        <v>0</v>
      </c>
      <c r="M521" s="15"/>
      <c r="O521" t="str">
        <f>""</f>
        <v/>
      </c>
      <c r="P521" s="1" t="s">
        <v>129</v>
      </c>
      <c r="Q521">
        <v>1</v>
      </c>
      <c r="R521">
        <f t="shared" si="414"/>
        <v>0</v>
      </c>
      <c r="S521">
        <f t="shared" si="415"/>
        <v>0</v>
      </c>
      <c r="T521">
        <f t="shared" si="416"/>
        <v>0</v>
      </c>
      <c r="U521">
        <f t="shared" si="417"/>
        <v>0</v>
      </c>
      <c r="V521">
        <f t="shared" si="418"/>
        <v>0</v>
      </c>
      <c r="W521">
        <f t="shared" si="419"/>
        <v>0</v>
      </c>
      <c r="X521">
        <f t="shared" si="420"/>
        <v>0</v>
      </c>
      <c r="Y521">
        <f t="shared" si="421"/>
        <v>0</v>
      </c>
      <c r="Z521">
        <f t="shared" si="422"/>
        <v>0</v>
      </c>
      <c r="AA521">
        <f t="shared" si="423"/>
        <v>0</v>
      </c>
      <c r="AB521">
        <f t="shared" si="424"/>
        <v>0</v>
      </c>
      <c r="AC521">
        <f t="shared" si="425"/>
        <v>0</v>
      </c>
      <c r="AD521">
        <f t="shared" si="426"/>
        <v>0</v>
      </c>
      <c r="AE521">
        <f t="shared" si="427"/>
        <v>0</v>
      </c>
      <c r="AF521">
        <f t="shared" si="428"/>
        <v>0</v>
      </c>
      <c r="AG521">
        <f t="shared" si="429"/>
        <v>0</v>
      </c>
      <c r="AH521">
        <f t="shared" si="430"/>
        <v>0</v>
      </c>
      <c r="AI521">
        <f t="shared" si="431"/>
        <v>0</v>
      </c>
      <c r="AJ521">
        <f t="shared" si="432"/>
        <v>0</v>
      </c>
      <c r="AK521">
        <f t="shared" si="433"/>
        <v>0</v>
      </c>
      <c r="AL521">
        <f t="shared" si="434"/>
        <v>0</v>
      </c>
      <c r="AM521">
        <f t="shared" si="435"/>
        <v>0</v>
      </c>
      <c r="AN521">
        <f t="shared" si="436"/>
        <v>0</v>
      </c>
      <c r="AO521">
        <f t="shared" si="437"/>
        <v>0</v>
      </c>
      <c r="AP521">
        <f t="shared" si="438"/>
        <v>0</v>
      </c>
      <c r="AQ521">
        <f t="shared" si="439"/>
        <v>0</v>
      </c>
      <c r="AR521">
        <f t="shared" si="440"/>
        <v>0</v>
      </c>
      <c r="AS521">
        <f t="shared" si="441"/>
        <v>0</v>
      </c>
      <c r="AT521">
        <f t="shared" si="442"/>
        <v>0</v>
      </c>
      <c r="AU521">
        <f t="shared" si="443"/>
        <v>0</v>
      </c>
    </row>
    <row r="522" spans="1:50" ht="23.1" customHeight="1" x14ac:dyDescent="0.3">
      <c r="A522" s="6" t="s">
        <v>297</v>
      </c>
      <c r="B522" s="6" t="s">
        <v>300</v>
      </c>
      <c r="C522" s="8" t="s">
        <v>44</v>
      </c>
      <c r="D522" s="9">
        <v>185.2</v>
      </c>
      <c r="E522" s="9"/>
      <c r="F522" s="9">
        <f t="shared" si="410"/>
        <v>0</v>
      </c>
      <c r="G522" s="9"/>
      <c r="H522" s="9">
        <f t="shared" si="411"/>
        <v>0</v>
      </c>
      <c r="I522" s="9"/>
      <c r="J522" s="9">
        <f t="shared" si="412"/>
        <v>0</v>
      </c>
      <c r="K522" s="9">
        <f t="shared" si="413"/>
        <v>0</v>
      </c>
      <c r="L522" s="9">
        <f t="shared" si="413"/>
        <v>0</v>
      </c>
      <c r="M522" s="15"/>
      <c r="O522" t="str">
        <f>""</f>
        <v/>
      </c>
      <c r="P522" s="1" t="s">
        <v>129</v>
      </c>
      <c r="Q522">
        <v>1</v>
      </c>
      <c r="R522">
        <f t="shared" si="414"/>
        <v>0</v>
      </c>
      <c r="S522">
        <f t="shared" si="415"/>
        <v>0</v>
      </c>
      <c r="T522">
        <f t="shared" si="416"/>
        <v>0</v>
      </c>
      <c r="U522">
        <f t="shared" si="417"/>
        <v>0</v>
      </c>
      <c r="V522">
        <f t="shared" si="418"/>
        <v>0</v>
      </c>
      <c r="W522">
        <f t="shared" si="419"/>
        <v>0</v>
      </c>
      <c r="X522">
        <f t="shared" si="420"/>
        <v>0</v>
      </c>
      <c r="Y522">
        <f t="shared" si="421"/>
        <v>0</v>
      </c>
      <c r="Z522">
        <f t="shared" si="422"/>
        <v>0</v>
      </c>
      <c r="AA522">
        <f t="shared" si="423"/>
        <v>0</v>
      </c>
      <c r="AB522">
        <f t="shared" si="424"/>
        <v>0</v>
      </c>
      <c r="AC522">
        <f t="shared" si="425"/>
        <v>0</v>
      </c>
      <c r="AD522">
        <f t="shared" si="426"/>
        <v>0</v>
      </c>
      <c r="AE522">
        <f t="shared" si="427"/>
        <v>0</v>
      </c>
      <c r="AF522">
        <f t="shared" si="428"/>
        <v>0</v>
      </c>
      <c r="AG522">
        <f t="shared" si="429"/>
        <v>0</v>
      </c>
      <c r="AH522">
        <f t="shared" si="430"/>
        <v>0</v>
      </c>
      <c r="AI522">
        <f t="shared" si="431"/>
        <v>0</v>
      </c>
      <c r="AJ522">
        <f t="shared" si="432"/>
        <v>0</v>
      </c>
      <c r="AK522">
        <f t="shared" si="433"/>
        <v>0</v>
      </c>
      <c r="AL522">
        <f t="shared" si="434"/>
        <v>0</v>
      </c>
      <c r="AM522">
        <f t="shared" si="435"/>
        <v>0</v>
      </c>
      <c r="AN522">
        <f t="shared" si="436"/>
        <v>0</v>
      </c>
      <c r="AO522">
        <f t="shared" si="437"/>
        <v>0</v>
      </c>
      <c r="AP522">
        <f t="shared" si="438"/>
        <v>0</v>
      </c>
      <c r="AQ522">
        <f t="shared" si="439"/>
        <v>0</v>
      </c>
      <c r="AR522">
        <f t="shared" si="440"/>
        <v>0</v>
      </c>
      <c r="AS522">
        <f t="shared" si="441"/>
        <v>0</v>
      </c>
      <c r="AT522">
        <f t="shared" si="442"/>
        <v>0</v>
      </c>
      <c r="AU522">
        <f t="shared" si="443"/>
        <v>0</v>
      </c>
    </row>
    <row r="523" spans="1:50" ht="23.1" customHeight="1" x14ac:dyDescent="0.3">
      <c r="A523" s="6" t="s">
        <v>152</v>
      </c>
      <c r="B523" s="6" t="s">
        <v>153</v>
      </c>
      <c r="C523" s="8" t="s">
        <v>44</v>
      </c>
      <c r="D523" s="9">
        <v>52.2</v>
      </c>
      <c r="E523" s="9"/>
      <c r="F523" s="9">
        <f t="shared" si="410"/>
        <v>0</v>
      </c>
      <c r="G523" s="9"/>
      <c r="H523" s="9">
        <f t="shared" si="411"/>
        <v>0</v>
      </c>
      <c r="I523" s="9"/>
      <c r="J523" s="9">
        <f t="shared" si="412"/>
        <v>0</v>
      </c>
      <c r="K523" s="9">
        <f t="shared" si="413"/>
        <v>0</v>
      </c>
      <c r="L523" s="9">
        <f t="shared" si="413"/>
        <v>0</v>
      </c>
      <c r="M523" s="15"/>
      <c r="O523" t="str">
        <f>""</f>
        <v/>
      </c>
      <c r="P523" s="1" t="s">
        <v>129</v>
      </c>
      <c r="Q523">
        <v>1</v>
      </c>
      <c r="R523">
        <f t="shared" si="414"/>
        <v>0</v>
      </c>
      <c r="S523">
        <f t="shared" si="415"/>
        <v>0</v>
      </c>
      <c r="T523">
        <f t="shared" si="416"/>
        <v>0</v>
      </c>
      <c r="U523">
        <f t="shared" si="417"/>
        <v>0</v>
      </c>
      <c r="V523">
        <f t="shared" si="418"/>
        <v>0</v>
      </c>
      <c r="W523">
        <f t="shared" si="419"/>
        <v>0</v>
      </c>
      <c r="X523">
        <f t="shared" si="420"/>
        <v>0</v>
      </c>
      <c r="Y523">
        <f t="shared" si="421"/>
        <v>0</v>
      </c>
      <c r="Z523">
        <f t="shared" si="422"/>
        <v>0</v>
      </c>
      <c r="AA523">
        <f t="shared" si="423"/>
        <v>0</v>
      </c>
      <c r="AB523">
        <f t="shared" si="424"/>
        <v>0</v>
      </c>
      <c r="AC523">
        <f t="shared" si="425"/>
        <v>0</v>
      </c>
      <c r="AD523">
        <f t="shared" si="426"/>
        <v>0</v>
      </c>
      <c r="AE523">
        <f t="shared" si="427"/>
        <v>0</v>
      </c>
      <c r="AF523">
        <f t="shared" si="428"/>
        <v>0</v>
      </c>
      <c r="AG523">
        <f t="shared" si="429"/>
        <v>0</v>
      </c>
      <c r="AH523">
        <f t="shared" si="430"/>
        <v>0</v>
      </c>
      <c r="AI523">
        <f t="shared" si="431"/>
        <v>0</v>
      </c>
      <c r="AJ523">
        <f t="shared" si="432"/>
        <v>0</v>
      </c>
      <c r="AK523">
        <f t="shared" si="433"/>
        <v>0</v>
      </c>
      <c r="AL523">
        <f t="shared" si="434"/>
        <v>0</v>
      </c>
      <c r="AM523">
        <f t="shared" si="435"/>
        <v>0</v>
      </c>
      <c r="AN523">
        <f t="shared" si="436"/>
        <v>0</v>
      </c>
      <c r="AO523">
        <f t="shared" si="437"/>
        <v>0</v>
      </c>
      <c r="AP523">
        <f t="shared" si="438"/>
        <v>0</v>
      </c>
      <c r="AQ523">
        <f t="shared" si="439"/>
        <v>0</v>
      </c>
      <c r="AR523">
        <f t="shared" si="440"/>
        <v>0</v>
      </c>
      <c r="AS523">
        <f t="shared" si="441"/>
        <v>0</v>
      </c>
      <c r="AT523">
        <f t="shared" si="442"/>
        <v>0</v>
      </c>
      <c r="AU523">
        <f t="shared" si="443"/>
        <v>0</v>
      </c>
    </row>
    <row r="524" spans="1:50" ht="23.1" customHeight="1" x14ac:dyDescent="0.3">
      <c r="A524" s="32" t="s">
        <v>66</v>
      </c>
      <c r="B524" s="32" t="s">
        <v>68</v>
      </c>
      <c r="C524" s="33" t="s">
        <v>27</v>
      </c>
      <c r="D524" s="34">
        <v>84.9</v>
      </c>
      <c r="E524" s="34"/>
      <c r="F524" s="34">
        <f t="shared" si="410"/>
        <v>0</v>
      </c>
      <c r="G524" s="34"/>
      <c r="H524" s="34">
        <f t="shared" si="411"/>
        <v>0</v>
      </c>
      <c r="I524" s="34">
        <v>0</v>
      </c>
      <c r="J524" s="34">
        <f t="shared" si="412"/>
        <v>0</v>
      </c>
      <c r="K524" s="34">
        <f t="shared" si="413"/>
        <v>0</v>
      </c>
      <c r="L524" s="34">
        <f t="shared" si="413"/>
        <v>0</v>
      </c>
      <c r="M524" s="34"/>
      <c r="O524" t="str">
        <f>"01"</f>
        <v>01</v>
      </c>
      <c r="P524" s="1" t="s">
        <v>129</v>
      </c>
      <c r="Q524">
        <v>1</v>
      </c>
      <c r="R524">
        <f t="shared" si="414"/>
        <v>0</v>
      </c>
      <c r="S524">
        <f t="shared" si="415"/>
        <v>0</v>
      </c>
      <c r="T524">
        <f t="shared" si="416"/>
        <v>0</v>
      </c>
      <c r="U524">
        <f t="shared" si="417"/>
        <v>0</v>
      </c>
      <c r="V524">
        <f t="shared" si="418"/>
        <v>0</v>
      </c>
      <c r="W524">
        <f t="shared" si="419"/>
        <v>0</v>
      </c>
      <c r="X524">
        <f t="shared" si="420"/>
        <v>0</v>
      </c>
      <c r="Y524">
        <f t="shared" si="421"/>
        <v>0</v>
      </c>
      <c r="Z524">
        <f t="shared" si="422"/>
        <v>0</v>
      </c>
      <c r="AA524">
        <f t="shared" si="423"/>
        <v>0</v>
      </c>
      <c r="AB524">
        <f t="shared" si="424"/>
        <v>0</v>
      </c>
      <c r="AC524">
        <f t="shared" si="425"/>
        <v>0</v>
      </c>
      <c r="AD524">
        <f t="shared" si="426"/>
        <v>0</v>
      </c>
      <c r="AE524">
        <f t="shared" si="427"/>
        <v>0</v>
      </c>
      <c r="AF524">
        <f t="shared" si="428"/>
        <v>0</v>
      </c>
      <c r="AG524">
        <f t="shared" si="429"/>
        <v>0</v>
      </c>
      <c r="AH524">
        <f t="shared" si="430"/>
        <v>0</v>
      </c>
      <c r="AI524">
        <f t="shared" si="431"/>
        <v>0</v>
      </c>
      <c r="AJ524">
        <f t="shared" si="432"/>
        <v>0</v>
      </c>
      <c r="AK524">
        <f t="shared" si="433"/>
        <v>0</v>
      </c>
      <c r="AL524">
        <f t="shared" si="434"/>
        <v>0</v>
      </c>
      <c r="AM524">
        <f t="shared" si="435"/>
        <v>0</v>
      </c>
      <c r="AN524">
        <f t="shared" si="436"/>
        <v>0</v>
      </c>
      <c r="AO524">
        <f t="shared" si="437"/>
        <v>0</v>
      </c>
      <c r="AP524">
        <f t="shared" si="438"/>
        <v>0</v>
      </c>
      <c r="AQ524">
        <f t="shared" si="439"/>
        <v>0</v>
      </c>
      <c r="AR524">
        <f t="shared" si="440"/>
        <v>0</v>
      </c>
      <c r="AS524">
        <f t="shared" si="441"/>
        <v>0</v>
      </c>
      <c r="AT524">
        <f t="shared" si="442"/>
        <v>0</v>
      </c>
      <c r="AU524">
        <f t="shared" si="443"/>
        <v>0</v>
      </c>
    </row>
    <row r="525" spans="1:50" ht="23.1" customHeight="1" x14ac:dyDescent="0.3">
      <c r="A525" s="7"/>
      <c r="B525" s="7"/>
      <c r="C525" s="14"/>
      <c r="D525" s="9"/>
      <c r="E525" s="9"/>
      <c r="F525" s="9"/>
      <c r="G525" s="9"/>
      <c r="H525" s="9"/>
      <c r="I525" s="9"/>
      <c r="J525" s="9"/>
      <c r="K525" s="9"/>
      <c r="L525" s="9"/>
      <c r="M525" s="9"/>
    </row>
    <row r="526" spans="1:50" ht="23.1" customHeight="1" x14ac:dyDescent="0.3">
      <c r="A526" s="7"/>
      <c r="B526" s="7"/>
      <c r="C526" s="14"/>
      <c r="D526" s="9"/>
      <c r="E526" s="9"/>
      <c r="F526" s="9"/>
      <c r="G526" s="9"/>
      <c r="H526" s="9"/>
      <c r="I526" s="9"/>
      <c r="J526" s="9"/>
      <c r="K526" s="9"/>
      <c r="L526" s="9"/>
      <c r="M526" s="9"/>
    </row>
    <row r="527" spans="1:50" ht="23.1" customHeight="1" x14ac:dyDescent="0.3">
      <c r="A527" s="7"/>
      <c r="B527" s="7"/>
      <c r="C527" s="14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50" ht="23.1" customHeight="1" x14ac:dyDescent="0.3">
      <c r="A528" s="7"/>
      <c r="B528" s="7"/>
      <c r="C528" s="14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50" ht="23.1" customHeight="1" x14ac:dyDescent="0.3">
      <c r="A529" s="7"/>
      <c r="B529" s="7"/>
      <c r="C529" s="14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50" ht="23.1" customHeight="1" x14ac:dyDescent="0.3">
      <c r="A530" s="7"/>
      <c r="B530" s="7"/>
      <c r="C530" s="14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50" ht="23.1" customHeight="1" x14ac:dyDescent="0.3">
      <c r="A531" s="7"/>
      <c r="B531" s="7"/>
      <c r="C531" s="14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50" ht="23.1" customHeight="1" x14ac:dyDescent="0.3">
      <c r="A532" s="7"/>
      <c r="B532" s="7"/>
      <c r="C532" s="14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50" ht="23.1" customHeight="1" x14ac:dyDescent="0.3">
      <c r="A533" s="7"/>
      <c r="B533" s="7"/>
      <c r="C533" s="14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50" ht="23.1" customHeight="1" x14ac:dyDescent="0.3">
      <c r="A534" s="7"/>
      <c r="B534" s="7"/>
      <c r="C534" s="14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50" ht="23.1" customHeight="1" x14ac:dyDescent="0.3">
      <c r="A535" s="7"/>
      <c r="B535" s="7"/>
      <c r="C535" s="14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50" ht="23.1" customHeight="1" x14ac:dyDescent="0.3">
      <c r="A536" s="10" t="s">
        <v>131</v>
      </c>
      <c r="B536" s="11"/>
      <c r="C536" s="12"/>
      <c r="D536" s="13"/>
      <c r="E536" s="13"/>
      <c r="F536" s="13">
        <f>ROUNDDOWN(SUMIF(Q519:Q535, "1", F519:F535), 0)</f>
        <v>0</v>
      </c>
      <c r="G536" s="13"/>
      <c r="H536" s="13">
        <f>ROUNDDOWN(SUMIF(Q519:Q535, "1", H519:H535), 0)</f>
        <v>0</v>
      </c>
      <c r="I536" s="13"/>
      <c r="J536" s="13">
        <f>ROUNDDOWN(SUMIF(Q519:Q535, "1", J519:J535), 0)</f>
        <v>0</v>
      </c>
      <c r="K536" s="13"/>
      <c r="L536" s="13">
        <f>F536+H536+J536</f>
        <v>0</v>
      </c>
      <c r="M536" s="13"/>
      <c r="R536">
        <f t="shared" ref="R536:AX536" si="444">ROUNDDOWN(SUM(R519:R524), 0)</f>
        <v>0</v>
      </c>
      <c r="S536">
        <f t="shared" si="444"/>
        <v>0</v>
      </c>
      <c r="T536">
        <f t="shared" si="444"/>
        <v>0</v>
      </c>
      <c r="U536">
        <f t="shared" si="444"/>
        <v>0</v>
      </c>
      <c r="V536">
        <f t="shared" si="444"/>
        <v>0</v>
      </c>
      <c r="W536">
        <f t="shared" si="444"/>
        <v>0</v>
      </c>
      <c r="X536">
        <f t="shared" si="444"/>
        <v>0</v>
      </c>
      <c r="Y536">
        <f t="shared" si="444"/>
        <v>0</v>
      </c>
      <c r="Z536">
        <f t="shared" si="444"/>
        <v>0</v>
      </c>
      <c r="AA536">
        <f t="shared" si="444"/>
        <v>0</v>
      </c>
      <c r="AB536">
        <f t="shared" si="444"/>
        <v>0</v>
      </c>
      <c r="AC536">
        <f t="shared" si="444"/>
        <v>0</v>
      </c>
      <c r="AD536">
        <f t="shared" si="444"/>
        <v>0</v>
      </c>
      <c r="AE536">
        <f t="shared" si="444"/>
        <v>0</v>
      </c>
      <c r="AF536">
        <f t="shared" si="444"/>
        <v>0</v>
      </c>
      <c r="AG536">
        <f t="shared" si="444"/>
        <v>0</v>
      </c>
      <c r="AH536">
        <f t="shared" si="444"/>
        <v>0</v>
      </c>
      <c r="AI536">
        <f t="shared" si="444"/>
        <v>0</v>
      </c>
      <c r="AJ536">
        <f t="shared" si="444"/>
        <v>0</v>
      </c>
      <c r="AK536">
        <f t="shared" si="444"/>
        <v>0</v>
      </c>
      <c r="AL536">
        <f t="shared" si="444"/>
        <v>0</v>
      </c>
      <c r="AM536">
        <f t="shared" si="444"/>
        <v>0</v>
      </c>
      <c r="AN536">
        <f t="shared" si="444"/>
        <v>0</v>
      </c>
      <c r="AO536">
        <f t="shared" si="444"/>
        <v>0</v>
      </c>
      <c r="AP536">
        <f t="shared" si="444"/>
        <v>0</v>
      </c>
      <c r="AQ536">
        <f t="shared" si="444"/>
        <v>0</v>
      </c>
      <c r="AR536">
        <f t="shared" si="444"/>
        <v>0</v>
      </c>
      <c r="AS536">
        <f t="shared" si="444"/>
        <v>0</v>
      </c>
      <c r="AT536">
        <f t="shared" si="444"/>
        <v>0</v>
      </c>
      <c r="AU536">
        <f t="shared" si="444"/>
        <v>0</v>
      </c>
      <c r="AV536">
        <f t="shared" si="444"/>
        <v>0</v>
      </c>
      <c r="AW536">
        <f t="shared" si="444"/>
        <v>0</v>
      </c>
      <c r="AX536">
        <f t="shared" si="444"/>
        <v>0</v>
      </c>
    </row>
    <row r="537" spans="1:50" ht="23.1" customHeight="1" x14ac:dyDescent="0.3">
      <c r="A537" s="57" t="s">
        <v>516</v>
      </c>
      <c r="B537" s="58"/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1:50" ht="23.1" customHeight="1" x14ac:dyDescent="0.3">
      <c r="A538" s="6" t="s">
        <v>25</v>
      </c>
      <c r="B538" s="6" t="s">
        <v>28</v>
      </c>
      <c r="C538" s="8" t="s">
        <v>27</v>
      </c>
      <c r="D538" s="9">
        <v>503.8</v>
      </c>
      <c r="E538" s="9"/>
      <c r="F538" s="9">
        <f t="shared" ref="F538:F557" si="445">ROUNDDOWN(D538*E538, 0)</f>
        <v>0</v>
      </c>
      <c r="G538" s="9">
        <v>0</v>
      </c>
      <c r="H538" s="9">
        <f t="shared" ref="H538:H557" si="446">ROUNDDOWN(D538*G538, 0)</f>
        <v>0</v>
      </c>
      <c r="I538" s="9">
        <v>0</v>
      </c>
      <c r="J538" s="9">
        <f t="shared" ref="J538:J557" si="447">ROUNDDOWN(D538*I538, 0)</f>
        <v>0</v>
      </c>
      <c r="K538" s="9">
        <f t="shared" ref="K538:K557" si="448">E538+G538+I538</f>
        <v>0</v>
      </c>
      <c r="L538" s="9">
        <f t="shared" ref="L538:L557" si="449">F538+H538+J538</f>
        <v>0</v>
      </c>
      <c r="M538" s="9"/>
      <c r="O538" t="str">
        <f>"01"</f>
        <v>01</v>
      </c>
      <c r="P538" s="1" t="s">
        <v>129</v>
      </c>
      <c r="Q538">
        <v>1</v>
      </c>
      <c r="R538">
        <f t="shared" ref="R538:R557" si="450">IF(P538="기계경비", J538, 0)</f>
        <v>0</v>
      </c>
      <c r="S538">
        <f t="shared" ref="S538:S557" si="451">IF(P538="운반비", J538, 0)</f>
        <v>0</v>
      </c>
      <c r="T538">
        <f t="shared" ref="T538:T557" si="452">IF(P538="작업부산물", F538, 0)</f>
        <v>0</v>
      </c>
      <c r="U538">
        <f t="shared" ref="U538:U557" si="453">IF(P538="관급", F538, 0)</f>
        <v>0</v>
      </c>
      <c r="V538">
        <f t="shared" ref="V538:V557" si="454">IF(P538="외주비", J538, 0)</f>
        <v>0</v>
      </c>
      <c r="W538">
        <f t="shared" ref="W538:W557" si="455">IF(P538="장비비", J538, 0)</f>
        <v>0</v>
      </c>
      <c r="X538">
        <f t="shared" ref="X538:X557" si="456">IF(P538="폐기물처리비", J538, 0)</f>
        <v>0</v>
      </c>
      <c r="Y538">
        <f t="shared" ref="Y538:Y557" si="457">IF(P538="가설비", J538, 0)</f>
        <v>0</v>
      </c>
      <c r="Z538">
        <f t="shared" ref="Z538:Z557" si="458">IF(P538="잡비제외분", F538, 0)</f>
        <v>0</v>
      </c>
      <c r="AA538">
        <f t="shared" ref="AA538:AA557" si="459">IF(P538="사급자재대", L538, 0)</f>
        <v>0</v>
      </c>
      <c r="AB538">
        <f t="shared" ref="AB538:AB557" si="460">IF(P538="관급자재대", L538, 0)</f>
        <v>0</v>
      </c>
      <c r="AC538">
        <f t="shared" ref="AC538:AC557" si="461">IF(P538="관급자 관급 자재대", L538, 0)</f>
        <v>0</v>
      </c>
      <c r="AD538">
        <f t="shared" ref="AD538:AD557" si="462">IF(P538="사용자항목2", L538, 0)</f>
        <v>0</v>
      </c>
      <c r="AE538">
        <f t="shared" ref="AE538:AE557" si="463">IF(P538="안전관리비", L538, 0)</f>
        <v>0</v>
      </c>
      <c r="AF538">
        <f t="shared" ref="AF538:AF557" si="464">IF(P538="품질관리비", L538, 0)</f>
        <v>0</v>
      </c>
      <c r="AG538">
        <f t="shared" ref="AG538:AG557" si="465">IF(P538="사용자항목5", L538, 0)</f>
        <v>0</v>
      </c>
      <c r="AH538">
        <f t="shared" ref="AH538:AH557" si="466">IF(P538="사용자항목6", L538, 0)</f>
        <v>0</v>
      </c>
      <c r="AI538">
        <f t="shared" ref="AI538:AI557" si="467">IF(P538="사용자항목7", L538, 0)</f>
        <v>0</v>
      </c>
      <c r="AJ538">
        <f t="shared" ref="AJ538:AJ557" si="468">IF(P538="사용자항목8", L538, 0)</f>
        <v>0</v>
      </c>
      <c r="AK538">
        <f t="shared" ref="AK538:AK557" si="469">IF(P538="사용자항목9", L538, 0)</f>
        <v>0</v>
      </c>
      <c r="AL538">
        <f t="shared" ref="AL538:AL557" si="470">IF(P538="사용자항목10", L538, 0)</f>
        <v>0</v>
      </c>
      <c r="AM538">
        <f t="shared" ref="AM538:AM557" si="471">IF(P538="사용자항목11", L538, 0)</f>
        <v>0</v>
      </c>
      <c r="AN538">
        <f t="shared" ref="AN538:AN557" si="472">IF(P538="사용자항목12", L538, 0)</f>
        <v>0</v>
      </c>
      <c r="AO538">
        <f t="shared" ref="AO538:AO557" si="473">IF(P538="사용자항목13", L538, 0)</f>
        <v>0</v>
      </c>
      <c r="AP538">
        <f t="shared" ref="AP538:AP557" si="474">IF(P538="사용자항목14", L538, 0)</f>
        <v>0</v>
      </c>
      <c r="AQ538">
        <f t="shared" ref="AQ538:AQ557" si="475">IF(P538="사용자항목15", L538, 0)</f>
        <v>0</v>
      </c>
      <c r="AR538">
        <f t="shared" ref="AR538:AR557" si="476">IF(P538="사용자항목16", L538, 0)</f>
        <v>0</v>
      </c>
      <c r="AS538">
        <f t="shared" ref="AS538:AS557" si="477">IF(P538="사용자항목17", L538, 0)</f>
        <v>0</v>
      </c>
      <c r="AT538">
        <f t="shared" ref="AT538:AT557" si="478">IF(P538="사용자항목18", L538, 0)</f>
        <v>0</v>
      </c>
      <c r="AU538">
        <f t="shared" ref="AU538:AU557" si="479">IF(P538="사용자항목19", L538, 0)</f>
        <v>0</v>
      </c>
    </row>
    <row r="539" spans="1:50" ht="23.1" customHeight="1" x14ac:dyDescent="0.3">
      <c r="A539" s="6" t="s">
        <v>25</v>
      </c>
      <c r="B539" s="6" t="s">
        <v>26</v>
      </c>
      <c r="C539" s="8" t="s">
        <v>27</v>
      </c>
      <c r="D539" s="9">
        <v>45.2</v>
      </c>
      <c r="E539" s="9"/>
      <c r="F539" s="9">
        <f t="shared" si="445"/>
        <v>0</v>
      </c>
      <c r="G539" s="9">
        <v>0</v>
      </c>
      <c r="H539" s="9">
        <f t="shared" si="446"/>
        <v>0</v>
      </c>
      <c r="I539" s="9">
        <v>0</v>
      </c>
      <c r="J539" s="9">
        <f t="shared" si="447"/>
        <v>0</v>
      </c>
      <c r="K539" s="9">
        <f t="shared" si="448"/>
        <v>0</v>
      </c>
      <c r="L539" s="9">
        <f t="shared" si="449"/>
        <v>0</v>
      </c>
      <c r="M539" s="9"/>
      <c r="O539" t="str">
        <f>"01"</f>
        <v>01</v>
      </c>
      <c r="P539" s="1" t="s">
        <v>129</v>
      </c>
      <c r="Q539">
        <v>1</v>
      </c>
      <c r="R539">
        <f t="shared" si="450"/>
        <v>0</v>
      </c>
      <c r="S539">
        <f t="shared" si="451"/>
        <v>0</v>
      </c>
      <c r="T539">
        <f t="shared" si="452"/>
        <v>0</v>
      </c>
      <c r="U539">
        <f t="shared" si="453"/>
        <v>0</v>
      </c>
      <c r="V539">
        <f t="shared" si="454"/>
        <v>0</v>
      </c>
      <c r="W539">
        <f t="shared" si="455"/>
        <v>0</v>
      </c>
      <c r="X539">
        <f t="shared" si="456"/>
        <v>0</v>
      </c>
      <c r="Y539">
        <f t="shared" si="457"/>
        <v>0</v>
      </c>
      <c r="Z539">
        <f t="shared" si="458"/>
        <v>0</v>
      </c>
      <c r="AA539">
        <f t="shared" si="459"/>
        <v>0</v>
      </c>
      <c r="AB539">
        <f t="shared" si="460"/>
        <v>0</v>
      </c>
      <c r="AC539">
        <f t="shared" si="461"/>
        <v>0</v>
      </c>
      <c r="AD539">
        <f t="shared" si="462"/>
        <v>0</v>
      </c>
      <c r="AE539">
        <f t="shared" si="463"/>
        <v>0</v>
      </c>
      <c r="AF539">
        <f t="shared" si="464"/>
        <v>0</v>
      </c>
      <c r="AG539">
        <f t="shared" si="465"/>
        <v>0</v>
      </c>
      <c r="AH539">
        <f t="shared" si="466"/>
        <v>0</v>
      </c>
      <c r="AI539">
        <f t="shared" si="467"/>
        <v>0</v>
      </c>
      <c r="AJ539">
        <f t="shared" si="468"/>
        <v>0</v>
      </c>
      <c r="AK539">
        <f t="shared" si="469"/>
        <v>0</v>
      </c>
      <c r="AL539">
        <f t="shared" si="470"/>
        <v>0</v>
      </c>
      <c r="AM539">
        <f t="shared" si="471"/>
        <v>0</v>
      </c>
      <c r="AN539">
        <f t="shared" si="472"/>
        <v>0</v>
      </c>
      <c r="AO539">
        <f t="shared" si="473"/>
        <v>0</v>
      </c>
      <c r="AP539">
        <f t="shared" si="474"/>
        <v>0</v>
      </c>
      <c r="AQ539">
        <f t="shared" si="475"/>
        <v>0</v>
      </c>
      <c r="AR539">
        <f t="shared" si="476"/>
        <v>0</v>
      </c>
      <c r="AS539">
        <f t="shared" si="477"/>
        <v>0</v>
      </c>
      <c r="AT539">
        <f t="shared" si="478"/>
        <v>0</v>
      </c>
      <c r="AU539">
        <f t="shared" si="479"/>
        <v>0</v>
      </c>
    </row>
    <row r="540" spans="1:50" ht="23.1" customHeight="1" x14ac:dyDescent="0.3">
      <c r="A540" s="6" t="s">
        <v>301</v>
      </c>
      <c r="B540" s="6" t="s">
        <v>302</v>
      </c>
      <c r="C540" s="8" t="s">
        <v>44</v>
      </c>
      <c r="D540" s="9">
        <v>370.2</v>
      </c>
      <c r="E540" s="9"/>
      <c r="F540" s="9">
        <f t="shared" si="445"/>
        <v>0</v>
      </c>
      <c r="G540" s="9"/>
      <c r="H540" s="9">
        <f t="shared" si="446"/>
        <v>0</v>
      </c>
      <c r="I540" s="9"/>
      <c r="J540" s="9">
        <f t="shared" si="447"/>
        <v>0</v>
      </c>
      <c r="K540" s="9">
        <f t="shared" si="448"/>
        <v>0</v>
      </c>
      <c r="L540" s="9">
        <f t="shared" si="449"/>
        <v>0</v>
      </c>
      <c r="M540" s="15"/>
      <c r="O540" t="str">
        <f>""</f>
        <v/>
      </c>
      <c r="P540" s="1" t="s">
        <v>129</v>
      </c>
      <c r="Q540">
        <v>1</v>
      </c>
      <c r="R540">
        <f t="shared" si="450"/>
        <v>0</v>
      </c>
      <c r="S540">
        <f t="shared" si="451"/>
        <v>0</v>
      </c>
      <c r="T540">
        <f t="shared" si="452"/>
        <v>0</v>
      </c>
      <c r="U540">
        <f t="shared" si="453"/>
        <v>0</v>
      </c>
      <c r="V540">
        <f t="shared" si="454"/>
        <v>0</v>
      </c>
      <c r="W540">
        <f t="shared" si="455"/>
        <v>0</v>
      </c>
      <c r="X540">
        <f t="shared" si="456"/>
        <v>0</v>
      </c>
      <c r="Y540">
        <f t="shared" si="457"/>
        <v>0</v>
      </c>
      <c r="Z540">
        <f t="shared" si="458"/>
        <v>0</v>
      </c>
      <c r="AA540">
        <f t="shared" si="459"/>
        <v>0</v>
      </c>
      <c r="AB540">
        <f t="shared" si="460"/>
        <v>0</v>
      </c>
      <c r="AC540">
        <f t="shared" si="461"/>
        <v>0</v>
      </c>
      <c r="AD540">
        <f t="shared" si="462"/>
        <v>0</v>
      </c>
      <c r="AE540">
        <f t="shared" si="463"/>
        <v>0</v>
      </c>
      <c r="AF540">
        <f t="shared" si="464"/>
        <v>0</v>
      </c>
      <c r="AG540">
        <f t="shared" si="465"/>
        <v>0</v>
      </c>
      <c r="AH540">
        <f t="shared" si="466"/>
        <v>0</v>
      </c>
      <c r="AI540">
        <f t="shared" si="467"/>
        <v>0</v>
      </c>
      <c r="AJ540">
        <f t="shared" si="468"/>
        <v>0</v>
      </c>
      <c r="AK540">
        <f t="shared" si="469"/>
        <v>0</v>
      </c>
      <c r="AL540">
        <f t="shared" si="470"/>
        <v>0</v>
      </c>
      <c r="AM540">
        <f t="shared" si="471"/>
        <v>0</v>
      </c>
      <c r="AN540">
        <f t="shared" si="472"/>
        <v>0</v>
      </c>
      <c r="AO540">
        <f t="shared" si="473"/>
        <v>0</v>
      </c>
      <c r="AP540">
        <f t="shared" si="474"/>
        <v>0</v>
      </c>
      <c r="AQ540">
        <f t="shared" si="475"/>
        <v>0</v>
      </c>
      <c r="AR540">
        <f t="shared" si="476"/>
        <v>0</v>
      </c>
      <c r="AS540">
        <f t="shared" si="477"/>
        <v>0</v>
      </c>
      <c r="AT540">
        <f t="shared" si="478"/>
        <v>0</v>
      </c>
      <c r="AU540">
        <f t="shared" si="479"/>
        <v>0</v>
      </c>
    </row>
    <row r="541" spans="1:50" ht="23.1" customHeight="1" x14ac:dyDescent="0.3">
      <c r="A541" s="6" t="s">
        <v>301</v>
      </c>
      <c r="B541" s="6" t="s">
        <v>303</v>
      </c>
      <c r="C541" s="8" t="s">
        <v>44</v>
      </c>
      <c r="D541" s="9">
        <v>36</v>
      </c>
      <c r="E541" s="9"/>
      <c r="F541" s="9">
        <f t="shared" si="445"/>
        <v>0</v>
      </c>
      <c r="G541" s="9"/>
      <c r="H541" s="9">
        <f t="shared" si="446"/>
        <v>0</v>
      </c>
      <c r="I541" s="9"/>
      <c r="J541" s="9">
        <f t="shared" si="447"/>
        <v>0</v>
      </c>
      <c r="K541" s="9">
        <f t="shared" si="448"/>
        <v>0</v>
      </c>
      <c r="L541" s="9">
        <f t="shared" si="449"/>
        <v>0</v>
      </c>
      <c r="M541" s="15"/>
      <c r="O541" t="str">
        <f>""</f>
        <v/>
      </c>
      <c r="P541" s="1" t="s">
        <v>129</v>
      </c>
      <c r="Q541">
        <v>1</v>
      </c>
      <c r="R541">
        <f t="shared" si="450"/>
        <v>0</v>
      </c>
      <c r="S541">
        <f t="shared" si="451"/>
        <v>0</v>
      </c>
      <c r="T541">
        <f t="shared" si="452"/>
        <v>0</v>
      </c>
      <c r="U541">
        <f t="shared" si="453"/>
        <v>0</v>
      </c>
      <c r="V541">
        <f t="shared" si="454"/>
        <v>0</v>
      </c>
      <c r="W541">
        <f t="shared" si="455"/>
        <v>0</v>
      </c>
      <c r="X541">
        <f t="shared" si="456"/>
        <v>0</v>
      </c>
      <c r="Y541">
        <f t="shared" si="457"/>
        <v>0</v>
      </c>
      <c r="Z541">
        <f t="shared" si="458"/>
        <v>0</v>
      </c>
      <c r="AA541">
        <f t="shared" si="459"/>
        <v>0</v>
      </c>
      <c r="AB541">
        <f t="shared" si="460"/>
        <v>0</v>
      </c>
      <c r="AC541">
        <f t="shared" si="461"/>
        <v>0</v>
      </c>
      <c r="AD541">
        <f t="shared" si="462"/>
        <v>0</v>
      </c>
      <c r="AE541">
        <f t="shared" si="463"/>
        <v>0</v>
      </c>
      <c r="AF541">
        <f t="shared" si="464"/>
        <v>0</v>
      </c>
      <c r="AG541">
        <f t="shared" si="465"/>
        <v>0</v>
      </c>
      <c r="AH541">
        <f t="shared" si="466"/>
        <v>0</v>
      </c>
      <c r="AI541">
        <f t="shared" si="467"/>
        <v>0</v>
      </c>
      <c r="AJ541">
        <f t="shared" si="468"/>
        <v>0</v>
      </c>
      <c r="AK541">
        <f t="shared" si="469"/>
        <v>0</v>
      </c>
      <c r="AL541">
        <f t="shared" si="470"/>
        <v>0</v>
      </c>
      <c r="AM541">
        <f t="shared" si="471"/>
        <v>0</v>
      </c>
      <c r="AN541">
        <f t="shared" si="472"/>
        <v>0</v>
      </c>
      <c r="AO541">
        <f t="shared" si="473"/>
        <v>0</v>
      </c>
      <c r="AP541">
        <f t="shared" si="474"/>
        <v>0</v>
      </c>
      <c r="AQ541">
        <f t="shared" si="475"/>
        <v>0</v>
      </c>
      <c r="AR541">
        <f t="shared" si="476"/>
        <v>0</v>
      </c>
      <c r="AS541">
        <f t="shared" si="477"/>
        <v>0</v>
      </c>
      <c r="AT541">
        <f t="shared" si="478"/>
        <v>0</v>
      </c>
      <c r="AU541">
        <f t="shared" si="479"/>
        <v>0</v>
      </c>
    </row>
    <row r="542" spans="1:50" ht="23.1" customHeight="1" x14ac:dyDescent="0.3">
      <c r="A542" s="6" t="s">
        <v>301</v>
      </c>
      <c r="B542" s="6" t="s">
        <v>304</v>
      </c>
      <c r="C542" s="8" t="s">
        <v>44</v>
      </c>
      <c r="D542" s="9">
        <v>316.8</v>
      </c>
      <c r="E542" s="9"/>
      <c r="F542" s="9">
        <f t="shared" si="445"/>
        <v>0</v>
      </c>
      <c r="G542" s="9"/>
      <c r="H542" s="9">
        <f t="shared" si="446"/>
        <v>0</v>
      </c>
      <c r="I542" s="9"/>
      <c r="J542" s="9">
        <f t="shared" si="447"/>
        <v>0</v>
      </c>
      <c r="K542" s="9">
        <f t="shared" si="448"/>
        <v>0</v>
      </c>
      <c r="L542" s="9">
        <f t="shared" si="449"/>
        <v>0</v>
      </c>
      <c r="M542" s="15"/>
      <c r="O542" t="str">
        <f>""</f>
        <v/>
      </c>
      <c r="P542" s="1" t="s">
        <v>129</v>
      </c>
      <c r="Q542">
        <v>1</v>
      </c>
      <c r="R542">
        <f t="shared" si="450"/>
        <v>0</v>
      </c>
      <c r="S542">
        <f t="shared" si="451"/>
        <v>0</v>
      </c>
      <c r="T542">
        <f t="shared" si="452"/>
        <v>0</v>
      </c>
      <c r="U542">
        <f t="shared" si="453"/>
        <v>0</v>
      </c>
      <c r="V542">
        <f t="shared" si="454"/>
        <v>0</v>
      </c>
      <c r="W542">
        <f t="shared" si="455"/>
        <v>0</v>
      </c>
      <c r="X542">
        <f t="shared" si="456"/>
        <v>0</v>
      </c>
      <c r="Y542">
        <f t="shared" si="457"/>
        <v>0</v>
      </c>
      <c r="Z542">
        <f t="shared" si="458"/>
        <v>0</v>
      </c>
      <c r="AA542">
        <f t="shared" si="459"/>
        <v>0</v>
      </c>
      <c r="AB542">
        <f t="shared" si="460"/>
        <v>0</v>
      </c>
      <c r="AC542">
        <f t="shared" si="461"/>
        <v>0</v>
      </c>
      <c r="AD542">
        <f t="shared" si="462"/>
        <v>0</v>
      </c>
      <c r="AE542">
        <f t="shared" si="463"/>
        <v>0</v>
      </c>
      <c r="AF542">
        <f t="shared" si="464"/>
        <v>0</v>
      </c>
      <c r="AG542">
        <f t="shared" si="465"/>
        <v>0</v>
      </c>
      <c r="AH542">
        <f t="shared" si="466"/>
        <v>0</v>
      </c>
      <c r="AI542">
        <f t="shared" si="467"/>
        <v>0</v>
      </c>
      <c r="AJ542">
        <f t="shared" si="468"/>
        <v>0</v>
      </c>
      <c r="AK542">
        <f t="shared" si="469"/>
        <v>0</v>
      </c>
      <c r="AL542">
        <f t="shared" si="470"/>
        <v>0</v>
      </c>
      <c r="AM542">
        <f t="shared" si="471"/>
        <v>0</v>
      </c>
      <c r="AN542">
        <f t="shared" si="472"/>
        <v>0</v>
      </c>
      <c r="AO542">
        <f t="shared" si="473"/>
        <v>0</v>
      </c>
      <c r="AP542">
        <f t="shared" si="474"/>
        <v>0</v>
      </c>
      <c r="AQ542">
        <f t="shared" si="475"/>
        <v>0</v>
      </c>
      <c r="AR542">
        <f t="shared" si="476"/>
        <v>0</v>
      </c>
      <c r="AS542">
        <f t="shared" si="477"/>
        <v>0</v>
      </c>
      <c r="AT542">
        <f t="shared" si="478"/>
        <v>0</v>
      </c>
      <c r="AU542">
        <f t="shared" si="479"/>
        <v>0</v>
      </c>
    </row>
    <row r="543" spans="1:50" ht="23.1" customHeight="1" x14ac:dyDescent="0.3">
      <c r="A543" s="6" t="s">
        <v>301</v>
      </c>
      <c r="B543" s="6" t="s">
        <v>305</v>
      </c>
      <c r="C543" s="8" t="s">
        <v>44</v>
      </c>
      <c r="D543" s="9">
        <v>8.1999999999999993</v>
      </c>
      <c r="E543" s="9"/>
      <c r="F543" s="9">
        <f t="shared" si="445"/>
        <v>0</v>
      </c>
      <c r="G543" s="9"/>
      <c r="H543" s="9">
        <f t="shared" si="446"/>
        <v>0</v>
      </c>
      <c r="I543" s="9"/>
      <c r="J543" s="9">
        <f t="shared" si="447"/>
        <v>0</v>
      </c>
      <c r="K543" s="9">
        <f t="shared" si="448"/>
        <v>0</v>
      </c>
      <c r="L543" s="9">
        <f t="shared" si="449"/>
        <v>0</v>
      </c>
      <c r="M543" s="15"/>
      <c r="O543" t="str">
        <f>""</f>
        <v/>
      </c>
      <c r="P543" s="1" t="s">
        <v>129</v>
      </c>
      <c r="Q543">
        <v>1</v>
      </c>
      <c r="R543">
        <f t="shared" si="450"/>
        <v>0</v>
      </c>
      <c r="S543">
        <f t="shared" si="451"/>
        <v>0</v>
      </c>
      <c r="T543">
        <f t="shared" si="452"/>
        <v>0</v>
      </c>
      <c r="U543">
        <f t="shared" si="453"/>
        <v>0</v>
      </c>
      <c r="V543">
        <f t="shared" si="454"/>
        <v>0</v>
      </c>
      <c r="W543">
        <f t="shared" si="455"/>
        <v>0</v>
      </c>
      <c r="X543">
        <f t="shared" si="456"/>
        <v>0</v>
      </c>
      <c r="Y543">
        <f t="shared" si="457"/>
        <v>0</v>
      </c>
      <c r="Z543">
        <f t="shared" si="458"/>
        <v>0</v>
      </c>
      <c r="AA543">
        <f t="shared" si="459"/>
        <v>0</v>
      </c>
      <c r="AB543">
        <f t="shared" si="460"/>
        <v>0</v>
      </c>
      <c r="AC543">
        <f t="shared" si="461"/>
        <v>0</v>
      </c>
      <c r="AD543">
        <f t="shared" si="462"/>
        <v>0</v>
      </c>
      <c r="AE543">
        <f t="shared" si="463"/>
        <v>0</v>
      </c>
      <c r="AF543">
        <f t="shared" si="464"/>
        <v>0</v>
      </c>
      <c r="AG543">
        <f t="shared" si="465"/>
        <v>0</v>
      </c>
      <c r="AH543">
        <f t="shared" si="466"/>
        <v>0</v>
      </c>
      <c r="AI543">
        <f t="shared" si="467"/>
        <v>0</v>
      </c>
      <c r="AJ543">
        <f t="shared" si="468"/>
        <v>0</v>
      </c>
      <c r="AK543">
        <f t="shared" si="469"/>
        <v>0</v>
      </c>
      <c r="AL543">
        <f t="shared" si="470"/>
        <v>0</v>
      </c>
      <c r="AM543">
        <f t="shared" si="471"/>
        <v>0</v>
      </c>
      <c r="AN543">
        <f t="shared" si="472"/>
        <v>0</v>
      </c>
      <c r="AO543">
        <f t="shared" si="473"/>
        <v>0</v>
      </c>
      <c r="AP543">
        <f t="shared" si="474"/>
        <v>0</v>
      </c>
      <c r="AQ543">
        <f t="shared" si="475"/>
        <v>0</v>
      </c>
      <c r="AR543">
        <f t="shared" si="476"/>
        <v>0</v>
      </c>
      <c r="AS543">
        <f t="shared" si="477"/>
        <v>0</v>
      </c>
      <c r="AT543">
        <f t="shared" si="478"/>
        <v>0</v>
      </c>
      <c r="AU543">
        <f t="shared" si="479"/>
        <v>0</v>
      </c>
    </row>
    <row r="544" spans="1:50" ht="23.1" customHeight="1" x14ac:dyDescent="0.3">
      <c r="A544" s="6" t="s">
        <v>301</v>
      </c>
      <c r="B544" s="6" t="s">
        <v>306</v>
      </c>
      <c r="C544" s="8" t="s">
        <v>44</v>
      </c>
      <c r="D544" s="9">
        <v>135.19999999999999</v>
      </c>
      <c r="E544" s="9"/>
      <c r="F544" s="9">
        <f t="shared" si="445"/>
        <v>0</v>
      </c>
      <c r="G544" s="9"/>
      <c r="H544" s="9">
        <f t="shared" si="446"/>
        <v>0</v>
      </c>
      <c r="I544" s="9"/>
      <c r="J544" s="9">
        <f t="shared" si="447"/>
        <v>0</v>
      </c>
      <c r="K544" s="9">
        <f t="shared" si="448"/>
        <v>0</v>
      </c>
      <c r="L544" s="9">
        <f t="shared" si="449"/>
        <v>0</v>
      </c>
      <c r="M544" s="15"/>
      <c r="O544" t="str">
        <f>""</f>
        <v/>
      </c>
      <c r="P544" s="1" t="s">
        <v>129</v>
      </c>
      <c r="Q544">
        <v>1</v>
      </c>
      <c r="R544">
        <f t="shared" si="450"/>
        <v>0</v>
      </c>
      <c r="S544">
        <f t="shared" si="451"/>
        <v>0</v>
      </c>
      <c r="T544">
        <f t="shared" si="452"/>
        <v>0</v>
      </c>
      <c r="U544">
        <f t="shared" si="453"/>
        <v>0</v>
      </c>
      <c r="V544">
        <f t="shared" si="454"/>
        <v>0</v>
      </c>
      <c r="W544">
        <f t="shared" si="455"/>
        <v>0</v>
      </c>
      <c r="X544">
        <f t="shared" si="456"/>
        <v>0</v>
      </c>
      <c r="Y544">
        <f t="shared" si="457"/>
        <v>0</v>
      </c>
      <c r="Z544">
        <f t="shared" si="458"/>
        <v>0</v>
      </c>
      <c r="AA544">
        <f t="shared" si="459"/>
        <v>0</v>
      </c>
      <c r="AB544">
        <f t="shared" si="460"/>
        <v>0</v>
      </c>
      <c r="AC544">
        <f t="shared" si="461"/>
        <v>0</v>
      </c>
      <c r="AD544">
        <f t="shared" si="462"/>
        <v>0</v>
      </c>
      <c r="AE544">
        <f t="shared" si="463"/>
        <v>0</v>
      </c>
      <c r="AF544">
        <f t="shared" si="464"/>
        <v>0</v>
      </c>
      <c r="AG544">
        <f t="shared" si="465"/>
        <v>0</v>
      </c>
      <c r="AH544">
        <f t="shared" si="466"/>
        <v>0</v>
      </c>
      <c r="AI544">
        <f t="shared" si="467"/>
        <v>0</v>
      </c>
      <c r="AJ544">
        <f t="shared" si="468"/>
        <v>0</v>
      </c>
      <c r="AK544">
        <f t="shared" si="469"/>
        <v>0</v>
      </c>
      <c r="AL544">
        <f t="shared" si="470"/>
        <v>0</v>
      </c>
      <c r="AM544">
        <f t="shared" si="471"/>
        <v>0</v>
      </c>
      <c r="AN544">
        <f t="shared" si="472"/>
        <v>0</v>
      </c>
      <c r="AO544">
        <f t="shared" si="473"/>
        <v>0</v>
      </c>
      <c r="AP544">
        <f t="shared" si="474"/>
        <v>0</v>
      </c>
      <c r="AQ544">
        <f t="shared" si="475"/>
        <v>0</v>
      </c>
      <c r="AR544">
        <f t="shared" si="476"/>
        <v>0</v>
      </c>
      <c r="AS544">
        <f t="shared" si="477"/>
        <v>0</v>
      </c>
      <c r="AT544">
        <f t="shared" si="478"/>
        <v>0</v>
      </c>
      <c r="AU544">
        <f t="shared" si="479"/>
        <v>0</v>
      </c>
    </row>
    <row r="545" spans="1:47" ht="23.1" customHeight="1" x14ac:dyDescent="0.3">
      <c r="A545" s="6" t="s">
        <v>307</v>
      </c>
      <c r="B545" s="6" t="s">
        <v>308</v>
      </c>
      <c r="C545" s="8" t="s">
        <v>44</v>
      </c>
      <c r="D545" s="9">
        <v>657.7</v>
      </c>
      <c r="E545" s="9"/>
      <c r="F545" s="9">
        <f t="shared" si="445"/>
        <v>0</v>
      </c>
      <c r="G545" s="9"/>
      <c r="H545" s="9">
        <f t="shared" si="446"/>
        <v>0</v>
      </c>
      <c r="I545" s="9"/>
      <c r="J545" s="9">
        <f t="shared" si="447"/>
        <v>0</v>
      </c>
      <c r="K545" s="9">
        <f t="shared" si="448"/>
        <v>0</v>
      </c>
      <c r="L545" s="9">
        <f t="shared" si="449"/>
        <v>0</v>
      </c>
      <c r="M545" s="15"/>
      <c r="O545" t="str">
        <f>""</f>
        <v/>
      </c>
      <c r="P545" s="1" t="s">
        <v>129</v>
      </c>
      <c r="Q545">
        <v>1</v>
      </c>
      <c r="R545">
        <f t="shared" si="450"/>
        <v>0</v>
      </c>
      <c r="S545">
        <f t="shared" si="451"/>
        <v>0</v>
      </c>
      <c r="T545">
        <f t="shared" si="452"/>
        <v>0</v>
      </c>
      <c r="U545">
        <f t="shared" si="453"/>
        <v>0</v>
      </c>
      <c r="V545">
        <f t="shared" si="454"/>
        <v>0</v>
      </c>
      <c r="W545">
        <f t="shared" si="455"/>
        <v>0</v>
      </c>
      <c r="X545">
        <f t="shared" si="456"/>
        <v>0</v>
      </c>
      <c r="Y545">
        <f t="shared" si="457"/>
        <v>0</v>
      </c>
      <c r="Z545">
        <f t="shared" si="458"/>
        <v>0</v>
      </c>
      <c r="AA545">
        <f t="shared" si="459"/>
        <v>0</v>
      </c>
      <c r="AB545">
        <f t="shared" si="460"/>
        <v>0</v>
      </c>
      <c r="AC545">
        <f t="shared" si="461"/>
        <v>0</v>
      </c>
      <c r="AD545">
        <f t="shared" si="462"/>
        <v>0</v>
      </c>
      <c r="AE545">
        <f t="shared" si="463"/>
        <v>0</v>
      </c>
      <c r="AF545">
        <f t="shared" si="464"/>
        <v>0</v>
      </c>
      <c r="AG545">
        <f t="shared" si="465"/>
        <v>0</v>
      </c>
      <c r="AH545">
        <f t="shared" si="466"/>
        <v>0</v>
      </c>
      <c r="AI545">
        <f t="shared" si="467"/>
        <v>0</v>
      </c>
      <c r="AJ545">
        <f t="shared" si="468"/>
        <v>0</v>
      </c>
      <c r="AK545">
        <f t="shared" si="469"/>
        <v>0</v>
      </c>
      <c r="AL545">
        <f t="shared" si="470"/>
        <v>0</v>
      </c>
      <c r="AM545">
        <f t="shared" si="471"/>
        <v>0</v>
      </c>
      <c r="AN545">
        <f t="shared" si="472"/>
        <v>0</v>
      </c>
      <c r="AO545">
        <f t="shared" si="473"/>
        <v>0</v>
      </c>
      <c r="AP545">
        <f t="shared" si="474"/>
        <v>0</v>
      </c>
      <c r="AQ545">
        <f t="shared" si="475"/>
        <v>0</v>
      </c>
      <c r="AR545">
        <f t="shared" si="476"/>
        <v>0</v>
      </c>
      <c r="AS545">
        <f t="shared" si="477"/>
        <v>0</v>
      </c>
      <c r="AT545">
        <f t="shared" si="478"/>
        <v>0</v>
      </c>
      <c r="AU545">
        <f t="shared" si="479"/>
        <v>0</v>
      </c>
    </row>
    <row r="546" spans="1:47" ht="23.1" customHeight="1" x14ac:dyDescent="0.3">
      <c r="A546" s="6" t="s">
        <v>309</v>
      </c>
      <c r="B546" s="6" t="s">
        <v>310</v>
      </c>
      <c r="C546" s="8" t="s">
        <v>44</v>
      </c>
      <c r="D546" s="9">
        <v>2.2000000000000002</v>
      </c>
      <c r="E546" s="9"/>
      <c r="F546" s="9">
        <f t="shared" si="445"/>
        <v>0</v>
      </c>
      <c r="G546" s="9"/>
      <c r="H546" s="9">
        <f t="shared" si="446"/>
        <v>0</v>
      </c>
      <c r="I546" s="9"/>
      <c r="J546" s="9">
        <f t="shared" si="447"/>
        <v>0</v>
      </c>
      <c r="K546" s="9">
        <f t="shared" si="448"/>
        <v>0</v>
      </c>
      <c r="L546" s="9">
        <f t="shared" si="449"/>
        <v>0</v>
      </c>
      <c r="M546" s="15"/>
      <c r="O546" t="str">
        <f>""</f>
        <v/>
      </c>
      <c r="P546" s="1" t="s">
        <v>129</v>
      </c>
      <c r="Q546">
        <v>1</v>
      </c>
      <c r="R546">
        <f t="shared" si="450"/>
        <v>0</v>
      </c>
      <c r="S546">
        <f t="shared" si="451"/>
        <v>0</v>
      </c>
      <c r="T546">
        <f t="shared" si="452"/>
        <v>0</v>
      </c>
      <c r="U546">
        <f t="shared" si="453"/>
        <v>0</v>
      </c>
      <c r="V546">
        <f t="shared" si="454"/>
        <v>0</v>
      </c>
      <c r="W546">
        <f t="shared" si="455"/>
        <v>0</v>
      </c>
      <c r="X546">
        <f t="shared" si="456"/>
        <v>0</v>
      </c>
      <c r="Y546">
        <f t="shared" si="457"/>
        <v>0</v>
      </c>
      <c r="Z546">
        <f t="shared" si="458"/>
        <v>0</v>
      </c>
      <c r="AA546">
        <f t="shared" si="459"/>
        <v>0</v>
      </c>
      <c r="AB546">
        <f t="shared" si="460"/>
        <v>0</v>
      </c>
      <c r="AC546">
        <f t="shared" si="461"/>
        <v>0</v>
      </c>
      <c r="AD546">
        <f t="shared" si="462"/>
        <v>0</v>
      </c>
      <c r="AE546">
        <f t="shared" si="463"/>
        <v>0</v>
      </c>
      <c r="AF546">
        <f t="shared" si="464"/>
        <v>0</v>
      </c>
      <c r="AG546">
        <f t="shared" si="465"/>
        <v>0</v>
      </c>
      <c r="AH546">
        <f t="shared" si="466"/>
        <v>0</v>
      </c>
      <c r="AI546">
        <f t="shared" si="467"/>
        <v>0</v>
      </c>
      <c r="AJ546">
        <f t="shared" si="468"/>
        <v>0</v>
      </c>
      <c r="AK546">
        <f t="shared" si="469"/>
        <v>0</v>
      </c>
      <c r="AL546">
        <f t="shared" si="470"/>
        <v>0</v>
      </c>
      <c r="AM546">
        <f t="shared" si="471"/>
        <v>0</v>
      </c>
      <c r="AN546">
        <f t="shared" si="472"/>
        <v>0</v>
      </c>
      <c r="AO546">
        <f t="shared" si="473"/>
        <v>0</v>
      </c>
      <c r="AP546">
        <f t="shared" si="474"/>
        <v>0</v>
      </c>
      <c r="AQ546">
        <f t="shared" si="475"/>
        <v>0</v>
      </c>
      <c r="AR546">
        <f t="shared" si="476"/>
        <v>0</v>
      </c>
      <c r="AS546">
        <f t="shared" si="477"/>
        <v>0</v>
      </c>
      <c r="AT546">
        <f t="shared" si="478"/>
        <v>0</v>
      </c>
      <c r="AU546">
        <f t="shared" si="479"/>
        <v>0</v>
      </c>
    </row>
    <row r="547" spans="1:47" ht="23.1" customHeight="1" x14ac:dyDescent="0.3">
      <c r="A547" s="6" t="s">
        <v>309</v>
      </c>
      <c r="B547" s="6" t="s">
        <v>311</v>
      </c>
      <c r="C547" s="8" t="s">
        <v>44</v>
      </c>
      <c r="D547" s="9">
        <v>1.6</v>
      </c>
      <c r="E547" s="9"/>
      <c r="F547" s="9">
        <f t="shared" si="445"/>
        <v>0</v>
      </c>
      <c r="G547" s="9"/>
      <c r="H547" s="9">
        <f t="shared" si="446"/>
        <v>0</v>
      </c>
      <c r="I547" s="9"/>
      <c r="J547" s="9">
        <f t="shared" si="447"/>
        <v>0</v>
      </c>
      <c r="K547" s="9">
        <f t="shared" si="448"/>
        <v>0</v>
      </c>
      <c r="L547" s="9">
        <f t="shared" si="449"/>
        <v>0</v>
      </c>
      <c r="M547" s="15"/>
      <c r="O547" t="str">
        <f>""</f>
        <v/>
      </c>
      <c r="P547" s="1" t="s">
        <v>129</v>
      </c>
      <c r="Q547">
        <v>1</v>
      </c>
      <c r="R547">
        <f t="shared" si="450"/>
        <v>0</v>
      </c>
      <c r="S547">
        <f t="shared" si="451"/>
        <v>0</v>
      </c>
      <c r="T547">
        <f t="shared" si="452"/>
        <v>0</v>
      </c>
      <c r="U547">
        <f t="shared" si="453"/>
        <v>0</v>
      </c>
      <c r="V547">
        <f t="shared" si="454"/>
        <v>0</v>
      </c>
      <c r="W547">
        <f t="shared" si="455"/>
        <v>0</v>
      </c>
      <c r="X547">
        <f t="shared" si="456"/>
        <v>0</v>
      </c>
      <c r="Y547">
        <f t="shared" si="457"/>
        <v>0</v>
      </c>
      <c r="Z547">
        <f t="shared" si="458"/>
        <v>0</v>
      </c>
      <c r="AA547">
        <f t="shared" si="459"/>
        <v>0</v>
      </c>
      <c r="AB547">
        <f t="shared" si="460"/>
        <v>0</v>
      </c>
      <c r="AC547">
        <f t="shared" si="461"/>
        <v>0</v>
      </c>
      <c r="AD547">
        <f t="shared" si="462"/>
        <v>0</v>
      </c>
      <c r="AE547">
        <f t="shared" si="463"/>
        <v>0</v>
      </c>
      <c r="AF547">
        <f t="shared" si="464"/>
        <v>0</v>
      </c>
      <c r="AG547">
        <f t="shared" si="465"/>
        <v>0</v>
      </c>
      <c r="AH547">
        <f t="shared" si="466"/>
        <v>0</v>
      </c>
      <c r="AI547">
        <f t="shared" si="467"/>
        <v>0</v>
      </c>
      <c r="AJ547">
        <f t="shared" si="468"/>
        <v>0</v>
      </c>
      <c r="AK547">
        <f t="shared" si="469"/>
        <v>0</v>
      </c>
      <c r="AL547">
        <f t="shared" si="470"/>
        <v>0</v>
      </c>
      <c r="AM547">
        <f t="shared" si="471"/>
        <v>0</v>
      </c>
      <c r="AN547">
        <f t="shared" si="472"/>
        <v>0</v>
      </c>
      <c r="AO547">
        <f t="shared" si="473"/>
        <v>0</v>
      </c>
      <c r="AP547">
        <f t="shared" si="474"/>
        <v>0</v>
      </c>
      <c r="AQ547">
        <f t="shared" si="475"/>
        <v>0</v>
      </c>
      <c r="AR547">
        <f t="shared" si="476"/>
        <v>0</v>
      </c>
      <c r="AS547">
        <f t="shared" si="477"/>
        <v>0</v>
      </c>
      <c r="AT547">
        <f t="shared" si="478"/>
        <v>0</v>
      </c>
      <c r="AU547">
        <f t="shared" si="479"/>
        <v>0</v>
      </c>
    </row>
    <row r="548" spans="1:47" ht="23.1" customHeight="1" x14ac:dyDescent="0.3">
      <c r="A548" s="6" t="s">
        <v>309</v>
      </c>
      <c r="B548" s="6" t="s">
        <v>312</v>
      </c>
      <c r="C548" s="8" t="s">
        <v>44</v>
      </c>
      <c r="D548" s="9">
        <v>228.9</v>
      </c>
      <c r="E548" s="9"/>
      <c r="F548" s="9">
        <f t="shared" si="445"/>
        <v>0</v>
      </c>
      <c r="G548" s="9"/>
      <c r="H548" s="9">
        <f t="shared" si="446"/>
        <v>0</v>
      </c>
      <c r="I548" s="9"/>
      <c r="J548" s="9">
        <f t="shared" si="447"/>
        <v>0</v>
      </c>
      <c r="K548" s="9">
        <f t="shared" si="448"/>
        <v>0</v>
      </c>
      <c r="L548" s="9">
        <f t="shared" si="449"/>
        <v>0</v>
      </c>
      <c r="M548" s="15"/>
      <c r="O548" t="str">
        <f>""</f>
        <v/>
      </c>
      <c r="P548" s="1" t="s">
        <v>129</v>
      </c>
      <c r="Q548">
        <v>1</v>
      </c>
      <c r="R548">
        <f t="shared" si="450"/>
        <v>0</v>
      </c>
      <c r="S548">
        <f t="shared" si="451"/>
        <v>0</v>
      </c>
      <c r="T548">
        <f t="shared" si="452"/>
        <v>0</v>
      </c>
      <c r="U548">
        <f t="shared" si="453"/>
        <v>0</v>
      </c>
      <c r="V548">
        <f t="shared" si="454"/>
        <v>0</v>
      </c>
      <c r="W548">
        <f t="shared" si="455"/>
        <v>0</v>
      </c>
      <c r="X548">
        <f t="shared" si="456"/>
        <v>0</v>
      </c>
      <c r="Y548">
        <f t="shared" si="457"/>
        <v>0</v>
      </c>
      <c r="Z548">
        <f t="shared" si="458"/>
        <v>0</v>
      </c>
      <c r="AA548">
        <f t="shared" si="459"/>
        <v>0</v>
      </c>
      <c r="AB548">
        <f t="shared" si="460"/>
        <v>0</v>
      </c>
      <c r="AC548">
        <f t="shared" si="461"/>
        <v>0</v>
      </c>
      <c r="AD548">
        <f t="shared" si="462"/>
        <v>0</v>
      </c>
      <c r="AE548">
        <f t="shared" si="463"/>
        <v>0</v>
      </c>
      <c r="AF548">
        <f t="shared" si="464"/>
        <v>0</v>
      </c>
      <c r="AG548">
        <f t="shared" si="465"/>
        <v>0</v>
      </c>
      <c r="AH548">
        <f t="shared" si="466"/>
        <v>0</v>
      </c>
      <c r="AI548">
        <f t="shared" si="467"/>
        <v>0</v>
      </c>
      <c r="AJ548">
        <f t="shared" si="468"/>
        <v>0</v>
      </c>
      <c r="AK548">
        <f t="shared" si="469"/>
        <v>0</v>
      </c>
      <c r="AL548">
        <f t="shared" si="470"/>
        <v>0</v>
      </c>
      <c r="AM548">
        <f t="shared" si="471"/>
        <v>0</v>
      </c>
      <c r="AN548">
        <f t="shared" si="472"/>
        <v>0</v>
      </c>
      <c r="AO548">
        <f t="shared" si="473"/>
        <v>0</v>
      </c>
      <c r="AP548">
        <f t="shared" si="474"/>
        <v>0</v>
      </c>
      <c r="AQ548">
        <f t="shared" si="475"/>
        <v>0</v>
      </c>
      <c r="AR548">
        <f t="shared" si="476"/>
        <v>0</v>
      </c>
      <c r="AS548">
        <f t="shared" si="477"/>
        <v>0</v>
      </c>
      <c r="AT548">
        <f t="shared" si="478"/>
        <v>0</v>
      </c>
      <c r="AU548">
        <f t="shared" si="479"/>
        <v>0</v>
      </c>
    </row>
    <row r="549" spans="1:47" ht="23.1" customHeight="1" x14ac:dyDescent="0.3">
      <c r="A549" s="6" t="s">
        <v>313</v>
      </c>
      <c r="B549" s="6" t="s">
        <v>314</v>
      </c>
      <c r="C549" s="8" t="s">
        <v>44</v>
      </c>
      <c r="D549" s="9">
        <v>60.6</v>
      </c>
      <c r="E549" s="9"/>
      <c r="F549" s="9">
        <f t="shared" si="445"/>
        <v>0</v>
      </c>
      <c r="G549" s="9"/>
      <c r="H549" s="9">
        <f t="shared" si="446"/>
        <v>0</v>
      </c>
      <c r="I549" s="9"/>
      <c r="J549" s="9">
        <f t="shared" si="447"/>
        <v>0</v>
      </c>
      <c r="K549" s="9">
        <f t="shared" si="448"/>
        <v>0</v>
      </c>
      <c r="L549" s="9">
        <f t="shared" si="449"/>
        <v>0</v>
      </c>
      <c r="M549" s="15"/>
      <c r="O549" t="str">
        <f>""</f>
        <v/>
      </c>
      <c r="P549" s="1" t="s">
        <v>129</v>
      </c>
      <c r="Q549">
        <v>1</v>
      </c>
      <c r="R549">
        <f t="shared" si="450"/>
        <v>0</v>
      </c>
      <c r="S549">
        <f t="shared" si="451"/>
        <v>0</v>
      </c>
      <c r="T549">
        <f t="shared" si="452"/>
        <v>0</v>
      </c>
      <c r="U549">
        <f t="shared" si="453"/>
        <v>0</v>
      </c>
      <c r="V549">
        <f t="shared" si="454"/>
        <v>0</v>
      </c>
      <c r="W549">
        <f t="shared" si="455"/>
        <v>0</v>
      </c>
      <c r="X549">
        <f t="shared" si="456"/>
        <v>0</v>
      </c>
      <c r="Y549">
        <f t="shared" si="457"/>
        <v>0</v>
      </c>
      <c r="Z549">
        <f t="shared" si="458"/>
        <v>0</v>
      </c>
      <c r="AA549">
        <f t="shared" si="459"/>
        <v>0</v>
      </c>
      <c r="AB549">
        <f t="shared" si="460"/>
        <v>0</v>
      </c>
      <c r="AC549">
        <f t="shared" si="461"/>
        <v>0</v>
      </c>
      <c r="AD549">
        <f t="shared" si="462"/>
        <v>0</v>
      </c>
      <c r="AE549">
        <f t="shared" si="463"/>
        <v>0</v>
      </c>
      <c r="AF549">
        <f t="shared" si="464"/>
        <v>0</v>
      </c>
      <c r="AG549">
        <f t="shared" si="465"/>
        <v>0</v>
      </c>
      <c r="AH549">
        <f t="shared" si="466"/>
        <v>0</v>
      </c>
      <c r="AI549">
        <f t="shared" si="467"/>
        <v>0</v>
      </c>
      <c r="AJ549">
        <f t="shared" si="468"/>
        <v>0</v>
      </c>
      <c r="AK549">
        <f t="shared" si="469"/>
        <v>0</v>
      </c>
      <c r="AL549">
        <f t="shared" si="470"/>
        <v>0</v>
      </c>
      <c r="AM549">
        <f t="shared" si="471"/>
        <v>0</v>
      </c>
      <c r="AN549">
        <f t="shared" si="472"/>
        <v>0</v>
      </c>
      <c r="AO549">
        <f t="shared" si="473"/>
        <v>0</v>
      </c>
      <c r="AP549">
        <f t="shared" si="474"/>
        <v>0</v>
      </c>
      <c r="AQ549">
        <f t="shared" si="475"/>
        <v>0</v>
      </c>
      <c r="AR549">
        <f t="shared" si="476"/>
        <v>0</v>
      </c>
      <c r="AS549">
        <f t="shared" si="477"/>
        <v>0</v>
      </c>
      <c r="AT549">
        <f t="shared" si="478"/>
        <v>0</v>
      </c>
      <c r="AU549">
        <f t="shared" si="479"/>
        <v>0</v>
      </c>
    </row>
    <row r="550" spans="1:47" ht="23.1" customHeight="1" x14ac:dyDescent="0.3">
      <c r="A550" s="6" t="s">
        <v>34</v>
      </c>
      <c r="B550" s="6" t="s">
        <v>35</v>
      </c>
      <c r="C550" s="8" t="s">
        <v>22</v>
      </c>
      <c r="D550" s="9">
        <v>40.299999999999997</v>
      </c>
      <c r="E550" s="9"/>
      <c r="F550" s="9">
        <f t="shared" si="445"/>
        <v>0</v>
      </c>
      <c r="G550" s="9"/>
      <c r="H550" s="9">
        <f t="shared" si="446"/>
        <v>0</v>
      </c>
      <c r="I550" s="9"/>
      <c r="J550" s="9">
        <f t="shared" si="447"/>
        <v>0</v>
      </c>
      <c r="K550" s="9">
        <f t="shared" si="448"/>
        <v>0</v>
      </c>
      <c r="L550" s="9">
        <f t="shared" si="449"/>
        <v>0</v>
      </c>
      <c r="M550" s="9"/>
      <c r="O550" t="str">
        <f>"01"</f>
        <v>01</v>
      </c>
      <c r="P550" s="1" t="s">
        <v>129</v>
      </c>
      <c r="Q550">
        <v>1</v>
      </c>
      <c r="R550">
        <f t="shared" si="450"/>
        <v>0</v>
      </c>
      <c r="S550">
        <f t="shared" si="451"/>
        <v>0</v>
      </c>
      <c r="T550">
        <f t="shared" si="452"/>
        <v>0</v>
      </c>
      <c r="U550">
        <f t="shared" si="453"/>
        <v>0</v>
      </c>
      <c r="V550">
        <f t="shared" si="454"/>
        <v>0</v>
      </c>
      <c r="W550">
        <f t="shared" si="455"/>
        <v>0</v>
      </c>
      <c r="X550">
        <f t="shared" si="456"/>
        <v>0</v>
      </c>
      <c r="Y550">
        <f t="shared" si="457"/>
        <v>0</v>
      </c>
      <c r="Z550">
        <f t="shared" si="458"/>
        <v>0</v>
      </c>
      <c r="AA550">
        <f t="shared" si="459"/>
        <v>0</v>
      </c>
      <c r="AB550">
        <f t="shared" si="460"/>
        <v>0</v>
      </c>
      <c r="AC550">
        <f t="shared" si="461"/>
        <v>0</v>
      </c>
      <c r="AD550">
        <f t="shared" si="462"/>
        <v>0</v>
      </c>
      <c r="AE550">
        <f t="shared" si="463"/>
        <v>0</v>
      </c>
      <c r="AF550">
        <f t="shared" si="464"/>
        <v>0</v>
      </c>
      <c r="AG550">
        <f t="shared" si="465"/>
        <v>0</v>
      </c>
      <c r="AH550">
        <f t="shared" si="466"/>
        <v>0</v>
      </c>
      <c r="AI550">
        <f t="shared" si="467"/>
        <v>0</v>
      </c>
      <c r="AJ550">
        <f t="shared" si="468"/>
        <v>0</v>
      </c>
      <c r="AK550">
        <f t="shared" si="469"/>
        <v>0</v>
      </c>
      <c r="AL550">
        <f t="shared" si="470"/>
        <v>0</v>
      </c>
      <c r="AM550">
        <f t="shared" si="471"/>
        <v>0</v>
      </c>
      <c r="AN550">
        <f t="shared" si="472"/>
        <v>0</v>
      </c>
      <c r="AO550">
        <f t="shared" si="473"/>
        <v>0</v>
      </c>
      <c r="AP550">
        <f t="shared" si="474"/>
        <v>0</v>
      </c>
      <c r="AQ550">
        <f t="shared" si="475"/>
        <v>0</v>
      </c>
      <c r="AR550">
        <f t="shared" si="476"/>
        <v>0</v>
      </c>
      <c r="AS550">
        <f t="shared" si="477"/>
        <v>0</v>
      </c>
      <c r="AT550">
        <f t="shared" si="478"/>
        <v>0</v>
      </c>
      <c r="AU550">
        <f t="shared" si="479"/>
        <v>0</v>
      </c>
    </row>
    <row r="551" spans="1:47" ht="23.1" customHeight="1" x14ac:dyDescent="0.3">
      <c r="A551" s="6" t="s">
        <v>315</v>
      </c>
      <c r="B551" s="6" t="s">
        <v>316</v>
      </c>
      <c r="C551" s="8" t="s">
        <v>44</v>
      </c>
      <c r="D551" s="9">
        <v>7.2</v>
      </c>
      <c r="E551" s="9"/>
      <c r="F551" s="9">
        <f t="shared" si="445"/>
        <v>0</v>
      </c>
      <c r="G551" s="9"/>
      <c r="H551" s="9">
        <f t="shared" si="446"/>
        <v>0</v>
      </c>
      <c r="I551" s="9"/>
      <c r="J551" s="9">
        <f t="shared" si="447"/>
        <v>0</v>
      </c>
      <c r="K551" s="9">
        <f t="shared" si="448"/>
        <v>0</v>
      </c>
      <c r="L551" s="9">
        <f t="shared" si="449"/>
        <v>0</v>
      </c>
      <c r="M551" s="15"/>
      <c r="O551" t="str">
        <f>""</f>
        <v/>
      </c>
      <c r="P551" s="1" t="s">
        <v>129</v>
      </c>
      <c r="Q551">
        <v>1</v>
      </c>
      <c r="R551">
        <f t="shared" si="450"/>
        <v>0</v>
      </c>
      <c r="S551">
        <f t="shared" si="451"/>
        <v>0</v>
      </c>
      <c r="T551">
        <f t="shared" si="452"/>
        <v>0</v>
      </c>
      <c r="U551">
        <f t="shared" si="453"/>
        <v>0</v>
      </c>
      <c r="V551">
        <f t="shared" si="454"/>
        <v>0</v>
      </c>
      <c r="W551">
        <f t="shared" si="455"/>
        <v>0</v>
      </c>
      <c r="X551">
        <f t="shared" si="456"/>
        <v>0</v>
      </c>
      <c r="Y551">
        <f t="shared" si="457"/>
        <v>0</v>
      </c>
      <c r="Z551">
        <f t="shared" si="458"/>
        <v>0</v>
      </c>
      <c r="AA551">
        <f t="shared" si="459"/>
        <v>0</v>
      </c>
      <c r="AB551">
        <f t="shared" si="460"/>
        <v>0</v>
      </c>
      <c r="AC551">
        <f t="shared" si="461"/>
        <v>0</v>
      </c>
      <c r="AD551">
        <f t="shared" si="462"/>
        <v>0</v>
      </c>
      <c r="AE551">
        <f t="shared" si="463"/>
        <v>0</v>
      </c>
      <c r="AF551">
        <f t="shared" si="464"/>
        <v>0</v>
      </c>
      <c r="AG551">
        <f t="shared" si="465"/>
        <v>0</v>
      </c>
      <c r="AH551">
        <f t="shared" si="466"/>
        <v>0</v>
      </c>
      <c r="AI551">
        <f t="shared" si="467"/>
        <v>0</v>
      </c>
      <c r="AJ551">
        <f t="shared" si="468"/>
        <v>0</v>
      </c>
      <c r="AK551">
        <f t="shared" si="469"/>
        <v>0</v>
      </c>
      <c r="AL551">
        <f t="shared" si="470"/>
        <v>0</v>
      </c>
      <c r="AM551">
        <f t="shared" si="471"/>
        <v>0</v>
      </c>
      <c r="AN551">
        <f t="shared" si="472"/>
        <v>0</v>
      </c>
      <c r="AO551">
        <f t="shared" si="473"/>
        <v>0</v>
      </c>
      <c r="AP551">
        <f t="shared" si="474"/>
        <v>0</v>
      </c>
      <c r="AQ551">
        <f t="shared" si="475"/>
        <v>0</v>
      </c>
      <c r="AR551">
        <f t="shared" si="476"/>
        <v>0</v>
      </c>
      <c r="AS551">
        <f t="shared" si="477"/>
        <v>0</v>
      </c>
      <c r="AT551">
        <f t="shared" si="478"/>
        <v>0</v>
      </c>
      <c r="AU551">
        <f t="shared" si="479"/>
        <v>0</v>
      </c>
    </row>
    <row r="552" spans="1:47" ht="23.1" customHeight="1" x14ac:dyDescent="0.3">
      <c r="A552" s="6" t="s">
        <v>317</v>
      </c>
      <c r="B552" s="6" t="s">
        <v>318</v>
      </c>
      <c r="C552" s="8" t="s">
        <v>27</v>
      </c>
      <c r="D552" s="9">
        <v>22.6</v>
      </c>
      <c r="E552" s="9"/>
      <c r="F552" s="9">
        <f t="shared" si="445"/>
        <v>0</v>
      </c>
      <c r="G552" s="9"/>
      <c r="H552" s="9">
        <f t="shared" si="446"/>
        <v>0</v>
      </c>
      <c r="I552" s="9"/>
      <c r="J552" s="9">
        <f t="shared" si="447"/>
        <v>0</v>
      </c>
      <c r="K552" s="9">
        <f t="shared" si="448"/>
        <v>0</v>
      </c>
      <c r="L552" s="9">
        <f t="shared" si="449"/>
        <v>0</v>
      </c>
      <c r="M552" s="15"/>
      <c r="O552" t="str">
        <f>""</f>
        <v/>
      </c>
      <c r="P552" s="1" t="s">
        <v>129</v>
      </c>
      <c r="Q552">
        <v>1</v>
      </c>
      <c r="R552">
        <f t="shared" si="450"/>
        <v>0</v>
      </c>
      <c r="S552">
        <f t="shared" si="451"/>
        <v>0</v>
      </c>
      <c r="T552">
        <f t="shared" si="452"/>
        <v>0</v>
      </c>
      <c r="U552">
        <f t="shared" si="453"/>
        <v>0</v>
      </c>
      <c r="V552">
        <f t="shared" si="454"/>
        <v>0</v>
      </c>
      <c r="W552">
        <f t="shared" si="455"/>
        <v>0</v>
      </c>
      <c r="X552">
        <f t="shared" si="456"/>
        <v>0</v>
      </c>
      <c r="Y552">
        <f t="shared" si="457"/>
        <v>0</v>
      </c>
      <c r="Z552">
        <f t="shared" si="458"/>
        <v>0</v>
      </c>
      <c r="AA552">
        <f t="shared" si="459"/>
        <v>0</v>
      </c>
      <c r="AB552">
        <f t="shared" si="460"/>
        <v>0</v>
      </c>
      <c r="AC552">
        <f t="shared" si="461"/>
        <v>0</v>
      </c>
      <c r="AD552">
        <f t="shared" si="462"/>
        <v>0</v>
      </c>
      <c r="AE552">
        <f t="shared" si="463"/>
        <v>0</v>
      </c>
      <c r="AF552">
        <f t="shared" si="464"/>
        <v>0</v>
      </c>
      <c r="AG552">
        <f t="shared" si="465"/>
        <v>0</v>
      </c>
      <c r="AH552">
        <f t="shared" si="466"/>
        <v>0</v>
      </c>
      <c r="AI552">
        <f t="shared" si="467"/>
        <v>0</v>
      </c>
      <c r="AJ552">
        <f t="shared" si="468"/>
        <v>0</v>
      </c>
      <c r="AK552">
        <f t="shared" si="469"/>
        <v>0</v>
      </c>
      <c r="AL552">
        <f t="shared" si="470"/>
        <v>0</v>
      </c>
      <c r="AM552">
        <f t="shared" si="471"/>
        <v>0</v>
      </c>
      <c r="AN552">
        <f t="shared" si="472"/>
        <v>0</v>
      </c>
      <c r="AO552">
        <f t="shared" si="473"/>
        <v>0</v>
      </c>
      <c r="AP552">
        <f t="shared" si="474"/>
        <v>0</v>
      </c>
      <c r="AQ552">
        <f t="shared" si="475"/>
        <v>0</v>
      </c>
      <c r="AR552">
        <f t="shared" si="476"/>
        <v>0</v>
      </c>
      <c r="AS552">
        <f t="shared" si="477"/>
        <v>0</v>
      </c>
      <c r="AT552">
        <f t="shared" si="478"/>
        <v>0</v>
      </c>
      <c r="AU552">
        <f t="shared" si="479"/>
        <v>0</v>
      </c>
    </row>
    <row r="553" spans="1:47" ht="23.1" customHeight="1" x14ac:dyDescent="0.3">
      <c r="A553" s="6" t="s">
        <v>319</v>
      </c>
      <c r="B553" s="6" t="s">
        <v>318</v>
      </c>
      <c r="C553" s="8" t="s">
        <v>27</v>
      </c>
      <c r="D553" s="9">
        <v>20.9</v>
      </c>
      <c r="E553" s="9"/>
      <c r="F553" s="9">
        <f t="shared" si="445"/>
        <v>0</v>
      </c>
      <c r="G553" s="9"/>
      <c r="H553" s="9">
        <f t="shared" si="446"/>
        <v>0</v>
      </c>
      <c r="I553" s="9"/>
      <c r="J553" s="9">
        <f t="shared" si="447"/>
        <v>0</v>
      </c>
      <c r="K553" s="9">
        <f t="shared" si="448"/>
        <v>0</v>
      </c>
      <c r="L553" s="9">
        <f t="shared" si="449"/>
        <v>0</v>
      </c>
      <c r="M553" s="15"/>
      <c r="O553" t="str">
        <f>""</f>
        <v/>
      </c>
      <c r="P553" s="1" t="s">
        <v>129</v>
      </c>
      <c r="Q553">
        <v>1</v>
      </c>
      <c r="R553">
        <f t="shared" si="450"/>
        <v>0</v>
      </c>
      <c r="S553">
        <f t="shared" si="451"/>
        <v>0</v>
      </c>
      <c r="T553">
        <f t="shared" si="452"/>
        <v>0</v>
      </c>
      <c r="U553">
        <f t="shared" si="453"/>
        <v>0</v>
      </c>
      <c r="V553">
        <f t="shared" si="454"/>
        <v>0</v>
      </c>
      <c r="W553">
        <f t="shared" si="455"/>
        <v>0</v>
      </c>
      <c r="X553">
        <f t="shared" si="456"/>
        <v>0</v>
      </c>
      <c r="Y553">
        <f t="shared" si="457"/>
        <v>0</v>
      </c>
      <c r="Z553">
        <f t="shared" si="458"/>
        <v>0</v>
      </c>
      <c r="AA553">
        <f t="shared" si="459"/>
        <v>0</v>
      </c>
      <c r="AB553">
        <f t="shared" si="460"/>
        <v>0</v>
      </c>
      <c r="AC553">
        <f t="shared" si="461"/>
        <v>0</v>
      </c>
      <c r="AD553">
        <f t="shared" si="462"/>
        <v>0</v>
      </c>
      <c r="AE553">
        <f t="shared" si="463"/>
        <v>0</v>
      </c>
      <c r="AF553">
        <f t="shared" si="464"/>
        <v>0</v>
      </c>
      <c r="AG553">
        <f t="shared" si="465"/>
        <v>0</v>
      </c>
      <c r="AH553">
        <f t="shared" si="466"/>
        <v>0</v>
      </c>
      <c r="AI553">
        <f t="shared" si="467"/>
        <v>0</v>
      </c>
      <c r="AJ553">
        <f t="shared" si="468"/>
        <v>0</v>
      </c>
      <c r="AK553">
        <f t="shared" si="469"/>
        <v>0</v>
      </c>
      <c r="AL553">
        <f t="shared" si="470"/>
        <v>0</v>
      </c>
      <c r="AM553">
        <f t="shared" si="471"/>
        <v>0</v>
      </c>
      <c r="AN553">
        <f t="shared" si="472"/>
        <v>0</v>
      </c>
      <c r="AO553">
        <f t="shared" si="473"/>
        <v>0</v>
      </c>
      <c r="AP553">
        <f t="shared" si="474"/>
        <v>0</v>
      </c>
      <c r="AQ553">
        <f t="shared" si="475"/>
        <v>0</v>
      </c>
      <c r="AR553">
        <f t="shared" si="476"/>
        <v>0</v>
      </c>
      <c r="AS553">
        <f t="shared" si="477"/>
        <v>0</v>
      </c>
      <c r="AT553">
        <f t="shared" si="478"/>
        <v>0</v>
      </c>
      <c r="AU553">
        <f t="shared" si="479"/>
        <v>0</v>
      </c>
    </row>
    <row r="554" spans="1:47" ht="23.1" customHeight="1" x14ac:dyDescent="0.3">
      <c r="A554" s="6" t="s">
        <v>320</v>
      </c>
      <c r="B554" s="6" t="s">
        <v>321</v>
      </c>
      <c r="C554" s="8" t="s">
        <v>44</v>
      </c>
      <c r="D554" s="9">
        <v>56.7</v>
      </c>
      <c r="E554" s="9"/>
      <c r="F554" s="9">
        <f t="shared" si="445"/>
        <v>0</v>
      </c>
      <c r="G554" s="9"/>
      <c r="H554" s="9">
        <f t="shared" si="446"/>
        <v>0</v>
      </c>
      <c r="I554" s="9"/>
      <c r="J554" s="9">
        <f t="shared" si="447"/>
        <v>0</v>
      </c>
      <c r="K554" s="9">
        <f t="shared" si="448"/>
        <v>0</v>
      </c>
      <c r="L554" s="9">
        <f t="shared" si="449"/>
        <v>0</v>
      </c>
      <c r="M554" s="15"/>
      <c r="O554" t="str">
        <f>""</f>
        <v/>
      </c>
      <c r="P554" s="1" t="s">
        <v>129</v>
      </c>
      <c r="Q554">
        <v>1</v>
      </c>
      <c r="R554">
        <f t="shared" si="450"/>
        <v>0</v>
      </c>
      <c r="S554">
        <f t="shared" si="451"/>
        <v>0</v>
      </c>
      <c r="T554">
        <f t="shared" si="452"/>
        <v>0</v>
      </c>
      <c r="U554">
        <f t="shared" si="453"/>
        <v>0</v>
      </c>
      <c r="V554">
        <f t="shared" si="454"/>
        <v>0</v>
      </c>
      <c r="W554">
        <f t="shared" si="455"/>
        <v>0</v>
      </c>
      <c r="X554">
        <f t="shared" si="456"/>
        <v>0</v>
      </c>
      <c r="Y554">
        <f t="shared" si="457"/>
        <v>0</v>
      </c>
      <c r="Z554">
        <f t="shared" si="458"/>
        <v>0</v>
      </c>
      <c r="AA554">
        <f t="shared" si="459"/>
        <v>0</v>
      </c>
      <c r="AB554">
        <f t="shared" si="460"/>
        <v>0</v>
      </c>
      <c r="AC554">
        <f t="shared" si="461"/>
        <v>0</v>
      </c>
      <c r="AD554">
        <f t="shared" si="462"/>
        <v>0</v>
      </c>
      <c r="AE554">
        <f t="shared" si="463"/>
        <v>0</v>
      </c>
      <c r="AF554">
        <f t="shared" si="464"/>
        <v>0</v>
      </c>
      <c r="AG554">
        <f t="shared" si="465"/>
        <v>0</v>
      </c>
      <c r="AH554">
        <f t="shared" si="466"/>
        <v>0</v>
      </c>
      <c r="AI554">
        <f t="shared" si="467"/>
        <v>0</v>
      </c>
      <c r="AJ554">
        <f t="shared" si="468"/>
        <v>0</v>
      </c>
      <c r="AK554">
        <f t="shared" si="469"/>
        <v>0</v>
      </c>
      <c r="AL554">
        <f t="shared" si="470"/>
        <v>0</v>
      </c>
      <c r="AM554">
        <f t="shared" si="471"/>
        <v>0</v>
      </c>
      <c r="AN554">
        <f t="shared" si="472"/>
        <v>0</v>
      </c>
      <c r="AO554">
        <f t="shared" si="473"/>
        <v>0</v>
      </c>
      <c r="AP554">
        <f t="shared" si="474"/>
        <v>0</v>
      </c>
      <c r="AQ554">
        <f t="shared" si="475"/>
        <v>0</v>
      </c>
      <c r="AR554">
        <f t="shared" si="476"/>
        <v>0</v>
      </c>
      <c r="AS554">
        <f t="shared" si="477"/>
        <v>0</v>
      </c>
      <c r="AT554">
        <f t="shared" si="478"/>
        <v>0</v>
      </c>
      <c r="AU554">
        <f t="shared" si="479"/>
        <v>0</v>
      </c>
    </row>
    <row r="555" spans="1:47" ht="23.1" customHeight="1" x14ac:dyDescent="0.3">
      <c r="A555" s="6" t="s">
        <v>242</v>
      </c>
      <c r="B555" s="6" t="s">
        <v>243</v>
      </c>
      <c r="C555" s="8" t="s">
        <v>154</v>
      </c>
      <c r="D555" s="9">
        <v>230.9</v>
      </c>
      <c r="E555" s="9"/>
      <c r="F555" s="9">
        <f t="shared" si="445"/>
        <v>0</v>
      </c>
      <c r="G555" s="9"/>
      <c r="H555" s="9">
        <f t="shared" si="446"/>
        <v>0</v>
      </c>
      <c r="I555" s="9"/>
      <c r="J555" s="9">
        <f t="shared" si="447"/>
        <v>0</v>
      </c>
      <c r="K555" s="9">
        <f t="shared" si="448"/>
        <v>0</v>
      </c>
      <c r="L555" s="9">
        <f t="shared" si="449"/>
        <v>0</v>
      </c>
      <c r="M555" s="15"/>
      <c r="O555" t="str">
        <f>""</f>
        <v/>
      </c>
      <c r="P555" s="1" t="s">
        <v>129</v>
      </c>
      <c r="Q555">
        <v>1</v>
      </c>
      <c r="R555">
        <f t="shared" si="450"/>
        <v>0</v>
      </c>
      <c r="S555">
        <f t="shared" si="451"/>
        <v>0</v>
      </c>
      <c r="T555">
        <f t="shared" si="452"/>
        <v>0</v>
      </c>
      <c r="U555">
        <f t="shared" si="453"/>
        <v>0</v>
      </c>
      <c r="V555">
        <f t="shared" si="454"/>
        <v>0</v>
      </c>
      <c r="W555">
        <f t="shared" si="455"/>
        <v>0</v>
      </c>
      <c r="X555">
        <f t="shared" si="456"/>
        <v>0</v>
      </c>
      <c r="Y555">
        <f t="shared" si="457"/>
        <v>0</v>
      </c>
      <c r="Z555">
        <f t="shared" si="458"/>
        <v>0</v>
      </c>
      <c r="AA555">
        <f t="shared" si="459"/>
        <v>0</v>
      </c>
      <c r="AB555">
        <f t="shared" si="460"/>
        <v>0</v>
      </c>
      <c r="AC555">
        <f t="shared" si="461"/>
        <v>0</v>
      </c>
      <c r="AD555">
        <f t="shared" si="462"/>
        <v>0</v>
      </c>
      <c r="AE555">
        <f t="shared" si="463"/>
        <v>0</v>
      </c>
      <c r="AF555">
        <f t="shared" si="464"/>
        <v>0</v>
      </c>
      <c r="AG555">
        <f t="shared" si="465"/>
        <v>0</v>
      </c>
      <c r="AH555">
        <f t="shared" si="466"/>
        <v>0</v>
      </c>
      <c r="AI555">
        <f t="shared" si="467"/>
        <v>0</v>
      </c>
      <c r="AJ555">
        <f t="shared" si="468"/>
        <v>0</v>
      </c>
      <c r="AK555">
        <f t="shared" si="469"/>
        <v>0</v>
      </c>
      <c r="AL555">
        <f t="shared" si="470"/>
        <v>0</v>
      </c>
      <c r="AM555">
        <f t="shared" si="471"/>
        <v>0</v>
      </c>
      <c r="AN555">
        <f t="shared" si="472"/>
        <v>0</v>
      </c>
      <c r="AO555">
        <f t="shared" si="473"/>
        <v>0</v>
      </c>
      <c r="AP555">
        <f t="shared" si="474"/>
        <v>0</v>
      </c>
      <c r="AQ555">
        <f t="shared" si="475"/>
        <v>0</v>
      </c>
      <c r="AR555">
        <f t="shared" si="476"/>
        <v>0</v>
      </c>
      <c r="AS555">
        <f t="shared" si="477"/>
        <v>0</v>
      </c>
      <c r="AT555">
        <f t="shared" si="478"/>
        <v>0</v>
      </c>
      <c r="AU555">
        <f t="shared" si="479"/>
        <v>0</v>
      </c>
    </row>
    <row r="556" spans="1:47" ht="23.1" customHeight="1" x14ac:dyDescent="0.3">
      <c r="A556" s="6" t="s">
        <v>322</v>
      </c>
      <c r="B556" s="6" t="s">
        <v>280</v>
      </c>
      <c r="C556" s="8" t="s">
        <v>281</v>
      </c>
      <c r="D556" s="9">
        <v>8.8000000000000007</v>
      </c>
      <c r="E556" s="9"/>
      <c r="F556" s="9">
        <f t="shared" si="445"/>
        <v>0</v>
      </c>
      <c r="G556" s="9"/>
      <c r="H556" s="9">
        <f t="shared" si="446"/>
        <v>0</v>
      </c>
      <c r="I556" s="9"/>
      <c r="J556" s="9">
        <f t="shared" si="447"/>
        <v>0</v>
      </c>
      <c r="K556" s="9">
        <f t="shared" si="448"/>
        <v>0</v>
      </c>
      <c r="L556" s="9">
        <f t="shared" si="449"/>
        <v>0</v>
      </c>
      <c r="M556" s="15"/>
      <c r="O556" t="str">
        <f>""</f>
        <v/>
      </c>
      <c r="P556" s="1" t="s">
        <v>129</v>
      </c>
      <c r="Q556">
        <v>1</v>
      </c>
      <c r="R556">
        <f t="shared" si="450"/>
        <v>0</v>
      </c>
      <c r="S556">
        <f t="shared" si="451"/>
        <v>0</v>
      </c>
      <c r="T556">
        <f t="shared" si="452"/>
        <v>0</v>
      </c>
      <c r="U556">
        <f t="shared" si="453"/>
        <v>0</v>
      </c>
      <c r="V556">
        <f t="shared" si="454"/>
        <v>0</v>
      </c>
      <c r="W556">
        <f t="shared" si="455"/>
        <v>0</v>
      </c>
      <c r="X556">
        <f t="shared" si="456"/>
        <v>0</v>
      </c>
      <c r="Y556">
        <f t="shared" si="457"/>
        <v>0</v>
      </c>
      <c r="Z556">
        <f t="shared" si="458"/>
        <v>0</v>
      </c>
      <c r="AA556">
        <f t="shared" si="459"/>
        <v>0</v>
      </c>
      <c r="AB556">
        <f t="shared" si="460"/>
        <v>0</v>
      </c>
      <c r="AC556">
        <f t="shared" si="461"/>
        <v>0</v>
      </c>
      <c r="AD556">
        <f t="shared" si="462"/>
        <v>0</v>
      </c>
      <c r="AE556">
        <f t="shared" si="463"/>
        <v>0</v>
      </c>
      <c r="AF556">
        <f t="shared" si="464"/>
        <v>0</v>
      </c>
      <c r="AG556">
        <f t="shared" si="465"/>
        <v>0</v>
      </c>
      <c r="AH556">
        <f t="shared" si="466"/>
        <v>0</v>
      </c>
      <c r="AI556">
        <f t="shared" si="467"/>
        <v>0</v>
      </c>
      <c r="AJ556">
        <f t="shared" si="468"/>
        <v>0</v>
      </c>
      <c r="AK556">
        <f t="shared" si="469"/>
        <v>0</v>
      </c>
      <c r="AL556">
        <f t="shared" si="470"/>
        <v>0</v>
      </c>
      <c r="AM556">
        <f t="shared" si="471"/>
        <v>0</v>
      </c>
      <c r="AN556">
        <f t="shared" si="472"/>
        <v>0</v>
      </c>
      <c r="AO556">
        <f t="shared" si="473"/>
        <v>0</v>
      </c>
      <c r="AP556">
        <f t="shared" si="474"/>
        <v>0</v>
      </c>
      <c r="AQ556">
        <f t="shared" si="475"/>
        <v>0</v>
      </c>
      <c r="AR556">
        <f t="shared" si="476"/>
        <v>0</v>
      </c>
      <c r="AS556">
        <f t="shared" si="477"/>
        <v>0</v>
      </c>
      <c r="AT556">
        <f t="shared" si="478"/>
        <v>0</v>
      </c>
      <c r="AU556">
        <f t="shared" si="479"/>
        <v>0</v>
      </c>
    </row>
    <row r="557" spans="1:47" ht="23.1" customHeight="1" x14ac:dyDescent="0.3">
      <c r="A557" s="32" t="s">
        <v>323</v>
      </c>
      <c r="B557" s="32" t="s">
        <v>324</v>
      </c>
      <c r="C557" s="33" t="s">
        <v>130</v>
      </c>
      <c r="D557" s="34">
        <v>1</v>
      </c>
      <c r="E557" s="34"/>
      <c r="F557" s="34">
        <f t="shared" si="445"/>
        <v>0</v>
      </c>
      <c r="G557" s="34"/>
      <c r="H557" s="34">
        <f t="shared" si="446"/>
        <v>0</v>
      </c>
      <c r="I557" s="34"/>
      <c r="J557" s="34">
        <f t="shared" si="447"/>
        <v>0</v>
      </c>
      <c r="K557" s="34">
        <f t="shared" si="448"/>
        <v>0</v>
      </c>
      <c r="L557" s="34">
        <f t="shared" si="449"/>
        <v>0</v>
      </c>
      <c r="M557" s="35"/>
      <c r="O557" t="str">
        <f>""</f>
        <v/>
      </c>
      <c r="P557" s="1" t="s">
        <v>129</v>
      </c>
      <c r="Q557">
        <v>1</v>
      </c>
      <c r="R557">
        <f t="shared" si="450"/>
        <v>0</v>
      </c>
      <c r="S557">
        <f t="shared" si="451"/>
        <v>0</v>
      </c>
      <c r="T557">
        <f t="shared" si="452"/>
        <v>0</v>
      </c>
      <c r="U557">
        <f t="shared" si="453"/>
        <v>0</v>
      </c>
      <c r="V557">
        <f t="shared" si="454"/>
        <v>0</v>
      </c>
      <c r="W557">
        <f t="shared" si="455"/>
        <v>0</v>
      </c>
      <c r="X557">
        <f t="shared" si="456"/>
        <v>0</v>
      </c>
      <c r="Y557">
        <f t="shared" si="457"/>
        <v>0</v>
      </c>
      <c r="Z557">
        <f t="shared" si="458"/>
        <v>0</v>
      </c>
      <c r="AA557">
        <f t="shared" si="459"/>
        <v>0</v>
      </c>
      <c r="AB557">
        <f t="shared" si="460"/>
        <v>0</v>
      </c>
      <c r="AC557">
        <f t="shared" si="461"/>
        <v>0</v>
      </c>
      <c r="AD557">
        <f t="shared" si="462"/>
        <v>0</v>
      </c>
      <c r="AE557">
        <f t="shared" si="463"/>
        <v>0</v>
      </c>
      <c r="AF557">
        <f t="shared" si="464"/>
        <v>0</v>
      </c>
      <c r="AG557">
        <f t="shared" si="465"/>
        <v>0</v>
      </c>
      <c r="AH557">
        <f t="shared" si="466"/>
        <v>0</v>
      </c>
      <c r="AI557">
        <f t="shared" si="467"/>
        <v>0</v>
      </c>
      <c r="AJ557">
        <f t="shared" si="468"/>
        <v>0</v>
      </c>
      <c r="AK557">
        <f t="shared" si="469"/>
        <v>0</v>
      </c>
      <c r="AL557">
        <f t="shared" si="470"/>
        <v>0</v>
      </c>
      <c r="AM557">
        <f t="shared" si="471"/>
        <v>0</v>
      </c>
      <c r="AN557">
        <f t="shared" si="472"/>
        <v>0</v>
      </c>
      <c r="AO557">
        <f t="shared" si="473"/>
        <v>0</v>
      </c>
      <c r="AP557">
        <f t="shared" si="474"/>
        <v>0</v>
      </c>
      <c r="AQ557">
        <f t="shared" si="475"/>
        <v>0</v>
      </c>
      <c r="AR557">
        <f t="shared" si="476"/>
        <v>0</v>
      </c>
      <c r="AS557">
        <f t="shared" si="477"/>
        <v>0</v>
      </c>
      <c r="AT557">
        <f t="shared" si="478"/>
        <v>0</v>
      </c>
      <c r="AU557">
        <f t="shared" si="479"/>
        <v>0</v>
      </c>
    </row>
    <row r="558" spans="1:47" ht="23.1" customHeight="1" x14ac:dyDescent="0.3">
      <c r="A558" s="7"/>
      <c r="B558" s="7"/>
      <c r="C558" s="14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7" ht="23.1" customHeight="1" x14ac:dyDescent="0.3">
      <c r="A559" s="7"/>
      <c r="B559" s="7"/>
      <c r="C559" s="14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7" ht="23.1" customHeight="1" x14ac:dyDescent="0.3">
      <c r="A560" s="7"/>
      <c r="B560" s="7"/>
      <c r="C560" s="14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50" ht="23.1" customHeight="1" x14ac:dyDescent="0.3">
      <c r="A561" s="7"/>
      <c r="B561" s="7"/>
      <c r="C561" s="14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50" ht="23.1" customHeight="1" x14ac:dyDescent="0.3">
      <c r="A562" s="7"/>
      <c r="B562" s="7"/>
      <c r="C562" s="14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50" ht="23.1" customHeight="1" x14ac:dyDescent="0.3">
      <c r="A563" s="7"/>
      <c r="B563" s="7"/>
      <c r="C563" s="14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50" ht="23.1" customHeight="1" x14ac:dyDescent="0.3">
      <c r="A564" s="7"/>
      <c r="B564" s="7"/>
      <c r="C564" s="14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50" ht="23.1" customHeight="1" x14ac:dyDescent="0.3">
      <c r="A565" s="7"/>
      <c r="B565" s="7"/>
      <c r="C565" s="14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50" ht="23.1" customHeight="1" x14ac:dyDescent="0.3">
      <c r="A566" s="7"/>
      <c r="B566" s="7"/>
      <c r="C566" s="14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50" ht="23.1" customHeight="1" x14ac:dyDescent="0.3">
      <c r="A567" s="7"/>
      <c r="B567" s="7"/>
      <c r="C567" s="14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50" ht="23.1" customHeight="1" x14ac:dyDescent="0.3">
      <c r="A568" s="7"/>
      <c r="B568" s="7"/>
      <c r="C568" s="14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50" ht="23.1" customHeight="1" x14ac:dyDescent="0.3">
      <c r="A569" s="7"/>
      <c r="B569" s="7"/>
      <c r="C569" s="14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50" ht="23.1" customHeight="1" x14ac:dyDescent="0.3">
      <c r="A570" s="7"/>
      <c r="B570" s="7"/>
      <c r="C570" s="14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50" ht="23.1" customHeight="1" x14ac:dyDescent="0.3">
      <c r="A571" s="7"/>
      <c r="B571" s="7"/>
      <c r="C571" s="14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50" ht="23.1" customHeight="1" x14ac:dyDescent="0.3">
      <c r="A572" s="7"/>
      <c r="B572" s="7"/>
      <c r="C572" s="14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50" ht="23.1" customHeight="1" x14ac:dyDescent="0.3">
      <c r="A573" s="7"/>
      <c r="B573" s="7"/>
      <c r="C573" s="14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50" ht="23.1" customHeight="1" x14ac:dyDescent="0.3">
      <c r="A574" s="10" t="s">
        <v>131</v>
      </c>
      <c r="B574" s="11"/>
      <c r="C574" s="12"/>
      <c r="D574" s="13"/>
      <c r="E574" s="13"/>
      <c r="F574" s="13">
        <f>ROUNDDOWN(SUMIF(Q538:Q573, "1", F538:F573), 0)</f>
        <v>0</v>
      </c>
      <c r="G574" s="13"/>
      <c r="H574" s="13">
        <f>ROUNDDOWN(SUMIF(Q538:Q573, "1", H538:H573), 0)</f>
        <v>0</v>
      </c>
      <c r="I574" s="13"/>
      <c r="J574" s="13">
        <f>ROUNDDOWN(SUMIF(Q538:Q573, "1", J538:J573), 0)</f>
        <v>0</v>
      </c>
      <c r="K574" s="13"/>
      <c r="L574" s="13">
        <f>F574+H574+J574</f>
        <v>0</v>
      </c>
      <c r="M574" s="13"/>
      <c r="R574">
        <f t="shared" ref="R574:AX574" si="480">ROUNDDOWN(SUM(R538:R557), 0)</f>
        <v>0</v>
      </c>
      <c r="S574">
        <f t="shared" si="480"/>
        <v>0</v>
      </c>
      <c r="T574">
        <f t="shared" si="480"/>
        <v>0</v>
      </c>
      <c r="U574">
        <f t="shared" si="480"/>
        <v>0</v>
      </c>
      <c r="V574">
        <f t="shared" si="480"/>
        <v>0</v>
      </c>
      <c r="W574">
        <f t="shared" si="480"/>
        <v>0</v>
      </c>
      <c r="X574">
        <f t="shared" si="480"/>
        <v>0</v>
      </c>
      <c r="Y574">
        <f t="shared" si="480"/>
        <v>0</v>
      </c>
      <c r="Z574">
        <f t="shared" si="480"/>
        <v>0</v>
      </c>
      <c r="AA574">
        <f t="shared" si="480"/>
        <v>0</v>
      </c>
      <c r="AB574">
        <f t="shared" si="480"/>
        <v>0</v>
      </c>
      <c r="AC574">
        <f t="shared" si="480"/>
        <v>0</v>
      </c>
      <c r="AD574">
        <f t="shared" si="480"/>
        <v>0</v>
      </c>
      <c r="AE574">
        <f t="shared" si="480"/>
        <v>0</v>
      </c>
      <c r="AF574">
        <f t="shared" si="480"/>
        <v>0</v>
      </c>
      <c r="AG574">
        <f t="shared" si="480"/>
        <v>0</v>
      </c>
      <c r="AH574">
        <f t="shared" si="480"/>
        <v>0</v>
      </c>
      <c r="AI574">
        <f t="shared" si="480"/>
        <v>0</v>
      </c>
      <c r="AJ574">
        <f t="shared" si="480"/>
        <v>0</v>
      </c>
      <c r="AK574">
        <f t="shared" si="480"/>
        <v>0</v>
      </c>
      <c r="AL574">
        <f t="shared" si="480"/>
        <v>0</v>
      </c>
      <c r="AM574">
        <f t="shared" si="480"/>
        <v>0</v>
      </c>
      <c r="AN574">
        <f t="shared" si="480"/>
        <v>0</v>
      </c>
      <c r="AO574">
        <f t="shared" si="480"/>
        <v>0</v>
      </c>
      <c r="AP574">
        <f t="shared" si="480"/>
        <v>0</v>
      </c>
      <c r="AQ574">
        <f t="shared" si="480"/>
        <v>0</v>
      </c>
      <c r="AR574">
        <f t="shared" si="480"/>
        <v>0</v>
      </c>
      <c r="AS574">
        <f t="shared" si="480"/>
        <v>0</v>
      </c>
      <c r="AT574">
        <f t="shared" si="480"/>
        <v>0</v>
      </c>
      <c r="AU574">
        <f t="shared" si="480"/>
        <v>0</v>
      </c>
      <c r="AV574">
        <f t="shared" si="480"/>
        <v>0</v>
      </c>
      <c r="AW574">
        <f t="shared" si="480"/>
        <v>0</v>
      </c>
      <c r="AX574">
        <f t="shared" si="480"/>
        <v>0</v>
      </c>
    </row>
    <row r="575" spans="1:50" ht="23.1" customHeight="1" x14ac:dyDescent="0.3">
      <c r="A575" s="57" t="s">
        <v>517</v>
      </c>
      <c r="B575" s="58"/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1:50" ht="23.1" customHeight="1" x14ac:dyDescent="0.3">
      <c r="A576" s="6" t="s">
        <v>325</v>
      </c>
      <c r="B576" s="6" t="s">
        <v>326</v>
      </c>
      <c r="C576" s="8" t="s">
        <v>27</v>
      </c>
      <c r="D576" s="9">
        <v>61.8</v>
      </c>
      <c r="E576" s="9"/>
      <c r="F576" s="9">
        <f t="shared" ref="F576:F584" si="481">ROUNDDOWN(D576*E576, 0)</f>
        <v>0</v>
      </c>
      <c r="G576" s="9"/>
      <c r="H576" s="9">
        <f t="shared" ref="H576:H584" si="482">ROUNDDOWN(D576*G576, 0)</f>
        <v>0</v>
      </c>
      <c r="I576" s="9"/>
      <c r="J576" s="9">
        <f t="shared" ref="J576:J584" si="483">ROUNDDOWN(D576*I576, 0)</f>
        <v>0</v>
      </c>
      <c r="K576" s="9">
        <f t="shared" ref="K576:K584" si="484">E576+G576+I576</f>
        <v>0</v>
      </c>
      <c r="L576" s="9">
        <f t="shared" ref="L576:L584" si="485">F576+H576+J576</f>
        <v>0</v>
      </c>
      <c r="M576" s="15"/>
      <c r="O576" t="str">
        <f>""</f>
        <v/>
      </c>
      <c r="P576" s="1" t="s">
        <v>129</v>
      </c>
      <c r="Q576">
        <v>1</v>
      </c>
      <c r="R576">
        <f t="shared" ref="R576:R584" si="486">IF(P576="기계경비", J576, 0)</f>
        <v>0</v>
      </c>
      <c r="S576">
        <f t="shared" ref="S576:S584" si="487">IF(P576="운반비", J576, 0)</f>
        <v>0</v>
      </c>
      <c r="T576">
        <f t="shared" ref="T576:T584" si="488">IF(P576="작업부산물", F576, 0)</f>
        <v>0</v>
      </c>
      <c r="U576">
        <f t="shared" ref="U576:U584" si="489">IF(P576="관급", F576, 0)</f>
        <v>0</v>
      </c>
      <c r="V576">
        <f t="shared" ref="V576:V584" si="490">IF(P576="외주비", J576, 0)</f>
        <v>0</v>
      </c>
      <c r="W576">
        <f t="shared" ref="W576:W584" si="491">IF(P576="장비비", J576, 0)</f>
        <v>0</v>
      </c>
      <c r="X576">
        <f t="shared" ref="X576:X584" si="492">IF(P576="폐기물처리비", J576, 0)</f>
        <v>0</v>
      </c>
      <c r="Y576">
        <f t="shared" ref="Y576:Y584" si="493">IF(P576="가설비", J576, 0)</f>
        <v>0</v>
      </c>
      <c r="Z576">
        <f t="shared" ref="Z576:Z584" si="494">IF(P576="잡비제외분", F576, 0)</f>
        <v>0</v>
      </c>
      <c r="AA576">
        <f t="shared" ref="AA576:AA584" si="495">IF(P576="사급자재대", L576, 0)</f>
        <v>0</v>
      </c>
      <c r="AB576">
        <f t="shared" ref="AB576:AB584" si="496">IF(P576="관급자재대", L576, 0)</f>
        <v>0</v>
      </c>
      <c r="AC576">
        <f t="shared" ref="AC576:AC584" si="497">IF(P576="관급자 관급 자재대", L576, 0)</f>
        <v>0</v>
      </c>
      <c r="AD576">
        <f t="shared" ref="AD576:AD584" si="498">IF(P576="사용자항목2", L576, 0)</f>
        <v>0</v>
      </c>
      <c r="AE576">
        <f t="shared" ref="AE576:AE584" si="499">IF(P576="안전관리비", L576, 0)</f>
        <v>0</v>
      </c>
      <c r="AF576">
        <f t="shared" ref="AF576:AF584" si="500">IF(P576="품질관리비", L576, 0)</f>
        <v>0</v>
      </c>
      <c r="AG576">
        <f t="shared" ref="AG576:AG584" si="501">IF(P576="사용자항목5", L576, 0)</f>
        <v>0</v>
      </c>
      <c r="AH576">
        <f t="shared" ref="AH576:AH584" si="502">IF(P576="사용자항목6", L576, 0)</f>
        <v>0</v>
      </c>
      <c r="AI576">
        <f t="shared" ref="AI576:AI584" si="503">IF(P576="사용자항목7", L576, 0)</f>
        <v>0</v>
      </c>
      <c r="AJ576">
        <f t="shared" ref="AJ576:AJ584" si="504">IF(P576="사용자항목8", L576, 0)</f>
        <v>0</v>
      </c>
      <c r="AK576">
        <f t="shared" ref="AK576:AK584" si="505">IF(P576="사용자항목9", L576, 0)</f>
        <v>0</v>
      </c>
      <c r="AL576">
        <f t="shared" ref="AL576:AL584" si="506">IF(P576="사용자항목10", L576, 0)</f>
        <v>0</v>
      </c>
      <c r="AM576">
        <f t="shared" ref="AM576:AM584" si="507">IF(P576="사용자항목11", L576, 0)</f>
        <v>0</v>
      </c>
      <c r="AN576">
        <f t="shared" ref="AN576:AN584" si="508">IF(P576="사용자항목12", L576, 0)</f>
        <v>0</v>
      </c>
      <c r="AO576">
        <f t="shared" ref="AO576:AO584" si="509">IF(P576="사용자항목13", L576, 0)</f>
        <v>0</v>
      </c>
      <c r="AP576">
        <f t="shared" ref="AP576:AP584" si="510">IF(P576="사용자항목14", L576, 0)</f>
        <v>0</v>
      </c>
      <c r="AQ576">
        <f t="shared" ref="AQ576:AQ584" si="511">IF(P576="사용자항목15", L576, 0)</f>
        <v>0</v>
      </c>
      <c r="AR576">
        <f t="shared" ref="AR576:AR584" si="512">IF(P576="사용자항목16", L576, 0)</f>
        <v>0</v>
      </c>
      <c r="AS576">
        <f t="shared" ref="AS576:AS584" si="513">IF(P576="사용자항목17", L576, 0)</f>
        <v>0</v>
      </c>
      <c r="AT576">
        <f t="shared" ref="AT576:AT584" si="514">IF(P576="사용자항목18", L576, 0)</f>
        <v>0</v>
      </c>
      <c r="AU576">
        <f t="shared" ref="AU576:AU584" si="515">IF(P576="사용자항목19", L576, 0)</f>
        <v>0</v>
      </c>
    </row>
    <row r="577" spans="1:47" ht="23.1" customHeight="1" x14ac:dyDescent="0.3">
      <c r="A577" s="6" t="s">
        <v>325</v>
      </c>
      <c r="B577" s="6" t="s">
        <v>327</v>
      </c>
      <c r="C577" s="8" t="s">
        <v>27</v>
      </c>
      <c r="D577" s="9">
        <v>34.799999999999997</v>
      </c>
      <c r="E577" s="9"/>
      <c r="F577" s="9">
        <f t="shared" si="481"/>
        <v>0</v>
      </c>
      <c r="G577" s="9"/>
      <c r="H577" s="9">
        <f t="shared" si="482"/>
        <v>0</v>
      </c>
      <c r="I577" s="9"/>
      <c r="J577" s="9">
        <f t="shared" si="483"/>
        <v>0</v>
      </c>
      <c r="K577" s="9">
        <f t="shared" si="484"/>
        <v>0</v>
      </c>
      <c r="L577" s="9">
        <f t="shared" si="485"/>
        <v>0</v>
      </c>
      <c r="M577" s="15"/>
      <c r="O577" t="str">
        <f>""</f>
        <v/>
      </c>
      <c r="P577" s="1" t="s">
        <v>129</v>
      </c>
      <c r="Q577">
        <v>1</v>
      </c>
      <c r="R577">
        <f t="shared" si="486"/>
        <v>0</v>
      </c>
      <c r="S577">
        <f t="shared" si="487"/>
        <v>0</v>
      </c>
      <c r="T577">
        <f t="shared" si="488"/>
        <v>0</v>
      </c>
      <c r="U577">
        <f t="shared" si="489"/>
        <v>0</v>
      </c>
      <c r="V577">
        <f t="shared" si="490"/>
        <v>0</v>
      </c>
      <c r="W577">
        <f t="shared" si="491"/>
        <v>0</v>
      </c>
      <c r="X577">
        <f t="shared" si="492"/>
        <v>0</v>
      </c>
      <c r="Y577">
        <f t="shared" si="493"/>
        <v>0</v>
      </c>
      <c r="Z577">
        <f t="shared" si="494"/>
        <v>0</v>
      </c>
      <c r="AA577">
        <f t="shared" si="495"/>
        <v>0</v>
      </c>
      <c r="AB577">
        <f t="shared" si="496"/>
        <v>0</v>
      </c>
      <c r="AC577">
        <f t="shared" si="497"/>
        <v>0</v>
      </c>
      <c r="AD577">
        <f t="shared" si="498"/>
        <v>0</v>
      </c>
      <c r="AE577">
        <f t="shared" si="499"/>
        <v>0</v>
      </c>
      <c r="AF577">
        <f t="shared" si="500"/>
        <v>0</v>
      </c>
      <c r="AG577">
        <f t="shared" si="501"/>
        <v>0</v>
      </c>
      <c r="AH577">
        <f t="shared" si="502"/>
        <v>0</v>
      </c>
      <c r="AI577">
        <f t="shared" si="503"/>
        <v>0</v>
      </c>
      <c r="AJ577">
        <f t="shared" si="504"/>
        <v>0</v>
      </c>
      <c r="AK577">
        <f t="shared" si="505"/>
        <v>0</v>
      </c>
      <c r="AL577">
        <f t="shared" si="506"/>
        <v>0</v>
      </c>
      <c r="AM577">
        <f t="shared" si="507"/>
        <v>0</v>
      </c>
      <c r="AN577">
        <f t="shared" si="508"/>
        <v>0</v>
      </c>
      <c r="AO577">
        <f t="shared" si="509"/>
        <v>0</v>
      </c>
      <c r="AP577">
        <f t="shared" si="510"/>
        <v>0</v>
      </c>
      <c r="AQ577">
        <f t="shared" si="511"/>
        <v>0</v>
      </c>
      <c r="AR577">
        <f t="shared" si="512"/>
        <v>0</v>
      </c>
      <c r="AS577">
        <f t="shared" si="513"/>
        <v>0</v>
      </c>
      <c r="AT577">
        <f t="shared" si="514"/>
        <v>0</v>
      </c>
      <c r="AU577">
        <f t="shared" si="515"/>
        <v>0</v>
      </c>
    </row>
    <row r="578" spans="1:47" ht="23.1" customHeight="1" x14ac:dyDescent="0.3">
      <c r="A578" s="6" t="s">
        <v>325</v>
      </c>
      <c r="B578" s="6" t="s">
        <v>328</v>
      </c>
      <c r="C578" s="8" t="s">
        <v>27</v>
      </c>
      <c r="D578" s="9">
        <v>5</v>
      </c>
      <c r="E578" s="9"/>
      <c r="F578" s="9">
        <f t="shared" si="481"/>
        <v>0</v>
      </c>
      <c r="G578" s="9"/>
      <c r="H578" s="9">
        <f t="shared" si="482"/>
        <v>0</v>
      </c>
      <c r="I578" s="9"/>
      <c r="J578" s="9">
        <f t="shared" si="483"/>
        <v>0</v>
      </c>
      <c r="K578" s="9">
        <f t="shared" si="484"/>
        <v>0</v>
      </c>
      <c r="L578" s="9">
        <f t="shared" si="485"/>
        <v>0</v>
      </c>
      <c r="M578" s="15"/>
      <c r="O578" t="str">
        <f>""</f>
        <v/>
      </c>
      <c r="P578" s="1" t="s">
        <v>129</v>
      </c>
      <c r="Q578">
        <v>1</v>
      </c>
      <c r="R578">
        <f t="shared" si="486"/>
        <v>0</v>
      </c>
      <c r="S578">
        <f t="shared" si="487"/>
        <v>0</v>
      </c>
      <c r="T578">
        <f t="shared" si="488"/>
        <v>0</v>
      </c>
      <c r="U578">
        <f t="shared" si="489"/>
        <v>0</v>
      </c>
      <c r="V578">
        <f t="shared" si="490"/>
        <v>0</v>
      </c>
      <c r="W578">
        <f t="shared" si="491"/>
        <v>0</v>
      </c>
      <c r="X578">
        <f t="shared" si="492"/>
        <v>0</v>
      </c>
      <c r="Y578">
        <f t="shared" si="493"/>
        <v>0</v>
      </c>
      <c r="Z578">
        <f t="shared" si="494"/>
        <v>0</v>
      </c>
      <c r="AA578">
        <f t="shared" si="495"/>
        <v>0</v>
      </c>
      <c r="AB578">
        <f t="shared" si="496"/>
        <v>0</v>
      </c>
      <c r="AC578">
        <f t="shared" si="497"/>
        <v>0</v>
      </c>
      <c r="AD578">
        <f t="shared" si="498"/>
        <v>0</v>
      </c>
      <c r="AE578">
        <f t="shared" si="499"/>
        <v>0</v>
      </c>
      <c r="AF578">
        <f t="shared" si="500"/>
        <v>0</v>
      </c>
      <c r="AG578">
        <f t="shared" si="501"/>
        <v>0</v>
      </c>
      <c r="AH578">
        <f t="shared" si="502"/>
        <v>0</v>
      </c>
      <c r="AI578">
        <f t="shared" si="503"/>
        <v>0</v>
      </c>
      <c r="AJ578">
        <f t="shared" si="504"/>
        <v>0</v>
      </c>
      <c r="AK578">
        <f t="shared" si="505"/>
        <v>0</v>
      </c>
      <c r="AL578">
        <f t="shared" si="506"/>
        <v>0</v>
      </c>
      <c r="AM578">
        <f t="shared" si="507"/>
        <v>0</v>
      </c>
      <c r="AN578">
        <f t="shared" si="508"/>
        <v>0</v>
      </c>
      <c r="AO578">
        <f t="shared" si="509"/>
        <v>0</v>
      </c>
      <c r="AP578">
        <f t="shared" si="510"/>
        <v>0</v>
      </c>
      <c r="AQ578">
        <f t="shared" si="511"/>
        <v>0</v>
      </c>
      <c r="AR578">
        <f t="shared" si="512"/>
        <v>0</v>
      </c>
      <c r="AS578">
        <f t="shared" si="513"/>
        <v>0</v>
      </c>
      <c r="AT578">
        <f t="shared" si="514"/>
        <v>0</v>
      </c>
      <c r="AU578">
        <f t="shared" si="515"/>
        <v>0</v>
      </c>
    </row>
    <row r="579" spans="1:47" ht="23.1" customHeight="1" x14ac:dyDescent="0.3">
      <c r="A579" s="6" t="s">
        <v>325</v>
      </c>
      <c r="B579" s="6" t="s">
        <v>329</v>
      </c>
      <c r="C579" s="8" t="s">
        <v>27</v>
      </c>
      <c r="D579" s="9">
        <v>76.2</v>
      </c>
      <c r="E579" s="9"/>
      <c r="F579" s="9">
        <f t="shared" si="481"/>
        <v>0</v>
      </c>
      <c r="G579" s="9"/>
      <c r="H579" s="9">
        <f t="shared" si="482"/>
        <v>0</v>
      </c>
      <c r="I579" s="9"/>
      <c r="J579" s="9">
        <f t="shared" si="483"/>
        <v>0</v>
      </c>
      <c r="K579" s="9">
        <f t="shared" si="484"/>
        <v>0</v>
      </c>
      <c r="L579" s="9">
        <f t="shared" si="485"/>
        <v>0</v>
      </c>
      <c r="M579" s="15"/>
      <c r="O579" t="str">
        <f>""</f>
        <v/>
      </c>
      <c r="P579" s="1" t="s">
        <v>129</v>
      </c>
      <c r="Q579">
        <v>1</v>
      </c>
      <c r="R579">
        <f t="shared" si="486"/>
        <v>0</v>
      </c>
      <c r="S579">
        <f t="shared" si="487"/>
        <v>0</v>
      </c>
      <c r="T579">
        <f t="shared" si="488"/>
        <v>0</v>
      </c>
      <c r="U579">
        <f t="shared" si="489"/>
        <v>0</v>
      </c>
      <c r="V579">
        <f t="shared" si="490"/>
        <v>0</v>
      </c>
      <c r="W579">
        <f t="shared" si="491"/>
        <v>0</v>
      </c>
      <c r="X579">
        <f t="shared" si="492"/>
        <v>0</v>
      </c>
      <c r="Y579">
        <f t="shared" si="493"/>
        <v>0</v>
      </c>
      <c r="Z579">
        <f t="shared" si="494"/>
        <v>0</v>
      </c>
      <c r="AA579">
        <f t="shared" si="495"/>
        <v>0</v>
      </c>
      <c r="AB579">
        <f t="shared" si="496"/>
        <v>0</v>
      </c>
      <c r="AC579">
        <f t="shared" si="497"/>
        <v>0</v>
      </c>
      <c r="AD579">
        <f t="shared" si="498"/>
        <v>0</v>
      </c>
      <c r="AE579">
        <f t="shared" si="499"/>
        <v>0</v>
      </c>
      <c r="AF579">
        <f t="shared" si="500"/>
        <v>0</v>
      </c>
      <c r="AG579">
        <f t="shared" si="501"/>
        <v>0</v>
      </c>
      <c r="AH579">
        <f t="shared" si="502"/>
        <v>0</v>
      </c>
      <c r="AI579">
        <f t="shared" si="503"/>
        <v>0</v>
      </c>
      <c r="AJ579">
        <f t="shared" si="504"/>
        <v>0</v>
      </c>
      <c r="AK579">
        <f t="shared" si="505"/>
        <v>0</v>
      </c>
      <c r="AL579">
        <f t="shared" si="506"/>
        <v>0</v>
      </c>
      <c r="AM579">
        <f t="shared" si="507"/>
        <v>0</v>
      </c>
      <c r="AN579">
        <f t="shared" si="508"/>
        <v>0</v>
      </c>
      <c r="AO579">
        <f t="shared" si="509"/>
        <v>0</v>
      </c>
      <c r="AP579">
        <f t="shared" si="510"/>
        <v>0</v>
      </c>
      <c r="AQ579">
        <f t="shared" si="511"/>
        <v>0</v>
      </c>
      <c r="AR579">
        <f t="shared" si="512"/>
        <v>0</v>
      </c>
      <c r="AS579">
        <f t="shared" si="513"/>
        <v>0</v>
      </c>
      <c r="AT579">
        <f t="shared" si="514"/>
        <v>0</v>
      </c>
      <c r="AU579">
        <f t="shared" si="515"/>
        <v>0</v>
      </c>
    </row>
    <row r="580" spans="1:47" ht="23.1" customHeight="1" x14ac:dyDescent="0.3">
      <c r="A580" s="6" t="s">
        <v>325</v>
      </c>
      <c r="B580" s="6" t="s">
        <v>330</v>
      </c>
      <c r="C580" s="8" t="s">
        <v>27</v>
      </c>
      <c r="D580" s="9">
        <v>5.5</v>
      </c>
      <c r="E580" s="9"/>
      <c r="F580" s="9">
        <f t="shared" si="481"/>
        <v>0</v>
      </c>
      <c r="G580" s="9"/>
      <c r="H580" s="9">
        <f t="shared" si="482"/>
        <v>0</v>
      </c>
      <c r="I580" s="9"/>
      <c r="J580" s="9">
        <f t="shared" si="483"/>
        <v>0</v>
      </c>
      <c r="K580" s="9">
        <f t="shared" si="484"/>
        <v>0</v>
      </c>
      <c r="L580" s="9">
        <f t="shared" si="485"/>
        <v>0</v>
      </c>
      <c r="M580" s="15"/>
      <c r="O580" t="str">
        <f>""</f>
        <v/>
      </c>
      <c r="P580" s="1" t="s">
        <v>129</v>
      </c>
      <c r="Q580">
        <v>1</v>
      </c>
      <c r="R580">
        <f t="shared" si="486"/>
        <v>0</v>
      </c>
      <c r="S580">
        <f t="shared" si="487"/>
        <v>0</v>
      </c>
      <c r="T580">
        <f t="shared" si="488"/>
        <v>0</v>
      </c>
      <c r="U580">
        <f t="shared" si="489"/>
        <v>0</v>
      </c>
      <c r="V580">
        <f t="shared" si="490"/>
        <v>0</v>
      </c>
      <c r="W580">
        <f t="shared" si="491"/>
        <v>0</v>
      </c>
      <c r="X580">
        <f t="shared" si="492"/>
        <v>0</v>
      </c>
      <c r="Y580">
        <f t="shared" si="493"/>
        <v>0</v>
      </c>
      <c r="Z580">
        <f t="shared" si="494"/>
        <v>0</v>
      </c>
      <c r="AA580">
        <f t="shared" si="495"/>
        <v>0</v>
      </c>
      <c r="AB580">
        <f t="shared" si="496"/>
        <v>0</v>
      </c>
      <c r="AC580">
        <f t="shared" si="497"/>
        <v>0</v>
      </c>
      <c r="AD580">
        <f t="shared" si="498"/>
        <v>0</v>
      </c>
      <c r="AE580">
        <f t="shared" si="499"/>
        <v>0</v>
      </c>
      <c r="AF580">
        <f t="shared" si="500"/>
        <v>0</v>
      </c>
      <c r="AG580">
        <f t="shared" si="501"/>
        <v>0</v>
      </c>
      <c r="AH580">
        <f t="shared" si="502"/>
        <v>0</v>
      </c>
      <c r="AI580">
        <f t="shared" si="503"/>
        <v>0</v>
      </c>
      <c r="AJ580">
        <f t="shared" si="504"/>
        <v>0</v>
      </c>
      <c r="AK580">
        <f t="shared" si="505"/>
        <v>0</v>
      </c>
      <c r="AL580">
        <f t="shared" si="506"/>
        <v>0</v>
      </c>
      <c r="AM580">
        <f t="shared" si="507"/>
        <v>0</v>
      </c>
      <c r="AN580">
        <f t="shared" si="508"/>
        <v>0</v>
      </c>
      <c r="AO580">
        <f t="shared" si="509"/>
        <v>0</v>
      </c>
      <c r="AP580">
        <f t="shared" si="510"/>
        <v>0</v>
      </c>
      <c r="AQ580">
        <f t="shared" si="511"/>
        <v>0</v>
      </c>
      <c r="AR580">
        <f t="shared" si="512"/>
        <v>0</v>
      </c>
      <c r="AS580">
        <f t="shared" si="513"/>
        <v>0</v>
      </c>
      <c r="AT580">
        <f t="shared" si="514"/>
        <v>0</v>
      </c>
      <c r="AU580">
        <f t="shared" si="515"/>
        <v>0</v>
      </c>
    </row>
    <row r="581" spans="1:47" ht="23.1" customHeight="1" x14ac:dyDescent="0.3">
      <c r="A581" s="6" t="s">
        <v>331</v>
      </c>
      <c r="B581" s="6" t="s">
        <v>332</v>
      </c>
      <c r="C581" s="8" t="s">
        <v>27</v>
      </c>
      <c r="D581" s="9">
        <v>109.6</v>
      </c>
      <c r="E581" s="9"/>
      <c r="F581" s="9">
        <f t="shared" si="481"/>
        <v>0</v>
      </c>
      <c r="G581" s="9"/>
      <c r="H581" s="9">
        <f t="shared" si="482"/>
        <v>0</v>
      </c>
      <c r="I581" s="9"/>
      <c r="J581" s="9">
        <f t="shared" si="483"/>
        <v>0</v>
      </c>
      <c r="K581" s="9">
        <f t="shared" si="484"/>
        <v>0</v>
      </c>
      <c r="L581" s="9">
        <f t="shared" si="485"/>
        <v>0</v>
      </c>
      <c r="M581" s="15"/>
      <c r="O581" t="str">
        <f>""</f>
        <v/>
      </c>
      <c r="P581" s="1" t="s">
        <v>129</v>
      </c>
      <c r="Q581">
        <v>1</v>
      </c>
      <c r="R581">
        <f t="shared" si="486"/>
        <v>0</v>
      </c>
      <c r="S581">
        <f t="shared" si="487"/>
        <v>0</v>
      </c>
      <c r="T581">
        <f t="shared" si="488"/>
        <v>0</v>
      </c>
      <c r="U581">
        <f t="shared" si="489"/>
        <v>0</v>
      </c>
      <c r="V581">
        <f t="shared" si="490"/>
        <v>0</v>
      </c>
      <c r="W581">
        <f t="shared" si="491"/>
        <v>0</v>
      </c>
      <c r="X581">
        <f t="shared" si="492"/>
        <v>0</v>
      </c>
      <c r="Y581">
        <f t="shared" si="493"/>
        <v>0</v>
      </c>
      <c r="Z581">
        <f t="shared" si="494"/>
        <v>0</v>
      </c>
      <c r="AA581">
        <f t="shared" si="495"/>
        <v>0</v>
      </c>
      <c r="AB581">
        <f t="shared" si="496"/>
        <v>0</v>
      </c>
      <c r="AC581">
        <f t="shared" si="497"/>
        <v>0</v>
      </c>
      <c r="AD581">
        <f t="shared" si="498"/>
        <v>0</v>
      </c>
      <c r="AE581">
        <f t="shared" si="499"/>
        <v>0</v>
      </c>
      <c r="AF581">
        <f t="shared" si="500"/>
        <v>0</v>
      </c>
      <c r="AG581">
        <f t="shared" si="501"/>
        <v>0</v>
      </c>
      <c r="AH581">
        <f t="shared" si="502"/>
        <v>0</v>
      </c>
      <c r="AI581">
        <f t="shared" si="503"/>
        <v>0</v>
      </c>
      <c r="AJ581">
        <f t="shared" si="504"/>
        <v>0</v>
      </c>
      <c r="AK581">
        <f t="shared" si="505"/>
        <v>0</v>
      </c>
      <c r="AL581">
        <f t="shared" si="506"/>
        <v>0</v>
      </c>
      <c r="AM581">
        <f t="shared" si="507"/>
        <v>0</v>
      </c>
      <c r="AN581">
        <f t="shared" si="508"/>
        <v>0</v>
      </c>
      <c r="AO581">
        <f t="shared" si="509"/>
        <v>0</v>
      </c>
      <c r="AP581">
        <f t="shared" si="510"/>
        <v>0</v>
      </c>
      <c r="AQ581">
        <f t="shared" si="511"/>
        <v>0</v>
      </c>
      <c r="AR581">
        <f t="shared" si="512"/>
        <v>0</v>
      </c>
      <c r="AS581">
        <f t="shared" si="513"/>
        <v>0</v>
      </c>
      <c r="AT581">
        <f t="shared" si="514"/>
        <v>0</v>
      </c>
      <c r="AU581">
        <f t="shared" si="515"/>
        <v>0</v>
      </c>
    </row>
    <row r="582" spans="1:47" ht="23.1" customHeight="1" x14ac:dyDescent="0.3">
      <c r="A582" s="6" t="s">
        <v>331</v>
      </c>
      <c r="B582" s="6" t="s">
        <v>333</v>
      </c>
      <c r="C582" s="8" t="s">
        <v>27</v>
      </c>
      <c r="D582" s="9">
        <v>20.6</v>
      </c>
      <c r="E582" s="9"/>
      <c r="F582" s="9">
        <f t="shared" si="481"/>
        <v>0</v>
      </c>
      <c r="G582" s="9"/>
      <c r="H582" s="9">
        <f t="shared" si="482"/>
        <v>0</v>
      </c>
      <c r="I582" s="9"/>
      <c r="J582" s="9">
        <f t="shared" si="483"/>
        <v>0</v>
      </c>
      <c r="K582" s="9">
        <f t="shared" si="484"/>
        <v>0</v>
      </c>
      <c r="L582" s="9">
        <f t="shared" si="485"/>
        <v>0</v>
      </c>
      <c r="M582" s="15"/>
      <c r="O582" t="str">
        <f>""</f>
        <v/>
      </c>
      <c r="P582" s="1" t="s">
        <v>129</v>
      </c>
      <c r="Q582">
        <v>1</v>
      </c>
      <c r="R582">
        <f t="shared" si="486"/>
        <v>0</v>
      </c>
      <c r="S582">
        <f t="shared" si="487"/>
        <v>0</v>
      </c>
      <c r="T582">
        <f t="shared" si="488"/>
        <v>0</v>
      </c>
      <c r="U582">
        <f t="shared" si="489"/>
        <v>0</v>
      </c>
      <c r="V582">
        <f t="shared" si="490"/>
        <v>0</v>
      </c>
      <c r="W582">
        <f t="shared" si="491"/>
        <v>0</v>
      </c>
      <c r="X582">
        <f t="shared" si="492"/>
        <v>0</v>
      </c>
      <c r="Y582">
        <f t="shared" si="493"/>
        <v>0</v>
      </c>
      <c r="Z582">
        <f t="shared" si="494"/>
        <v>0</v>
      </c>
      <c r="AA582">
        <f t="shared" si="495"/>
        <v>0</v>
      </c>
      <c r="AB582">
        <f t="shared" si="496"/>
        <v>0</v>
      </c>
      <c r="AC582">
        <f t="shared" si="497"/>
        <v>0</v>
      </c>
      <c r="AD582">
        <f t="shared" si="498"/>
        <v>0</v>
      </c>
      <c r="AE582">
        <f t="shared" si="499"/>
        <v>0</v>
      </c>
      <c r="AF582">
        <f t="shared" si="500"/>
        <v>0</v>
      </c>
      <c r="AG582">
        <f t="shared" si="501"/>
        <v>0</v>
      </c>
      <c r="AH582">
        <f t="shared" si="502"/>
        <v>0</v>
      </c>
      <c r="AI582">
        <f t="shared" si="503"/>
        <v>0</v>
      </c>
      <c r="AJ582">
        <f t="shared" si="504"/>
        <v>0</v>
      </c>
      <c r="AK582">
        <f t="shared" si="505"/>
        <v>0</v>
      </c>
      <c r="AL582">
        <f t="shared" si="506"/>
        <v>0</v>
      </c>
      <c r="AM582">
        <f t="shared" si="507"/>
        <v>0</v>
      </c>
      <c r="AN582">
        <f t="shared" si="508"/>
        <v>0</v>
      </c>
      <c r="AO582">
        <f t="shared" si="509"/>
        <v>0</v>
      </c>
      <c r="AP582">
        <f t="shared" si="510"/>
        <v>0</v>
      </c>
      <c r="AQ582">
        <f t="shared" si="511"/>
        <v>0</v>
      </c>
      <c r="AR582">
        <f t="shared" si="512"/>
        <v>0</v>
      </c>
      <c r="AS582">
        <f t="shared" si="513"/>
        <v>0</v>
      </c>
      <c r="AT582">
        <f t="shared" si="514"/>
        <v>0</v>
      </c>
      <c r="AU582">
        <f t="shared" si="515"/>
        <v>0</v>
      </c>
    </row>
    <row r="583" spans="1:47" ht="23.1" customHeight="1" x14ac:dyDescent="0.3">
      <c r="A583" s="6" t="s">
        <v>334</v>
      </c>
      <c r="B583" s="6" t="s">
        <v>46</v>
      </c>
      <c r="C583" s="8" t="s">
        <v>44</v>
      </c>
      <c r="D583" s="9">
        <v>57.8</v>
      </c>
      <c r="E583" s="9"/>
      <c r="F583" s="9">
        <f t="shared" si="481"/>
        <v>0</v>
      </c>
      <c r="G583" s="9"/>
      <c r="H583" s="9">
        <f t="shared" si="482"/>
        <v>0</v>
      </c>
      <c r="I583" s="9"/>
      <c r="J583" s="9">
        <f t="shared" si="483"/>
        <v>0</v>
      </c>
      <c r="K583" s="9">
        <f t="shared" si="484"/>
        <v>0</v>
      </c>
      <c r="L583" s="9">
        <f t="shared" si="485"/>
        <v>0</v>
      </c>
      <c r="M583" s="15"/>
      <c r="O583" t="str">
        <f>""</f>
        <v/>
      </c>
      <c r="P583" s="1" t="s">
        <v>129</v>
      </c>
      <c r="Q583">
        <v>1</v>
      </c>
      <c r="R583">
        <f t="shared" si="486"/>
        <v>0</v>
      </c>
      <c r="S583">
        <f t="shared" si="487"/>
        <v>0</v>
      </c>
      <c r="T583">
        <f t="shared" si="488"/>
        <v>0</v>
      </c>
      <c r="U583">
        <f t="shared" si="489"/>
        <v>0</v>
      </c>
      <c r="V583">
        <f t="shared" si="490"/>
        <v>0</v>
      </c>
      <c r="W583">
        <f t="shared" si="491"/>
        <v>0</v>
      </c>
      <c r="X583">
        <f t="shared" si="492"/>
        <v>0</v>
      </c>
      <c r="Y583">
        <f t="shared" si="493"/>
        <v>0</v>
      </c>
      <c r="Z583">
        <f t="shared" si="494"/>
        <v>0</v>
      </c>
      <c r="AA583">
        <f t="shared" si="495"/>
        <v>0</v>
      </c>
      <c r="AB583">
        <f t="shared" si="496"/>
        <v>0</v>
      </c>
      <c r="AC583">
        <f t="shared" si="497"/>
        <v>0</v>
      </c>
      <c r="AD583">
        <f t="shared" si="498"/>
        <v>0</v>
      </c>
      <c r="AE583">
        <f t="shared" si="499"/>
        <v>0</v>
      </c>
      <c r="AF583">
        <f t="shared" si="500"/>
        <v>0</v>
      </c>
      <c r="AG583">
        <f t="shared" si="501"/>
        <v>0</v>
      </c>
      <c r="AH583">
        <f t="shared" si="502"/>
        <v>0</v>
      </c>
      <c r="AI583">
        <f t="shared" si="503"/>
        <v>0</v>
      </c>
      <c r="AJ583">
        <f t="shared" si="504"/>
        <v>0</v>
      </c>
      <c r="AK583">
        <f t="shared" si="505"/>
        <v>0</v>
      </c>
      <c r="AL583">
        <f t="shared" si="506"/>
        <v>0</v>
      </c>
      <c r="AM583">
        <f t="shared" si="507"/>
        <v>0</v>
      </c>
      <c r="AN583">
        <f t="shared" si="508"/>
        <v>0</v>
      </c>
      <c r="AO583">
        <f t="shared" si="509"/>
        <v>0</v>
      </c>
      <c r="AP583">
        <f t="shared" si="510"/>
        <v>0</v>
      </c>
      <c r="AQ583">
        <f t="shared" si="511"/>
        <v>0</v>
      </c>
      <c r="AR583">
        <f t="shared" si="512"/>
        <v>0</v>
      </c>
      <c r="AS583">
        <f t="shared" si="513"/>
        <v>0</v>
      </c>
      <c r="AT583">
        <f t="shared" si="514"/>
        <v>0</v>
      </c>
      <c r="AU583">
        <f t="shared" si="515"/>
        <v>0</v>
      </c>
    </row>
    <row r="584" spans="1:47" ht="23.1" customHeight="1" x14ac:dyDescent="0.3">
      <c r="A584" s="6" t="s">
        <v>335</v>
      </c>
      <c r="B584" s="6" t="s">
        <v>155</v>
      </c>
      <c r="C584" s="8" t="s">
        <v>27</v>
      </c>
      <c r="D584" s="9">
        <v>76.2</v>
      </c>
      <c r="E584" s="9"/>
      <c r="F584" s="9">
        <f t="shared" si="481"/>
        <v>0</v>
      </c>
      <c r="G584" s="9"/>
      <c r="H584" s="9">
        <f t="shared" si="482"/>
        <v>0</v>
      </c>
      <c r="I584" s="9"/>
      <c r="J584" s="9">
        <f t="shared" si="483"/>
        <v>0</v>
      </c>
      <c r="K584" s="9">
        <f t="shared" si="484"/>
        <v>0</v>
      </c>
      <c r="L584" s="9">
        <f t="shared" si="485"/>
        <v>0</v>
      </c>
      <c r="M584" s="15"/>
      <c r="O584" t="str">
        <f>""</f>
        <v/>
      </c>
      <c r="P584" s="1" t="s">
        <v>129</v>
      </c>
      <c r="Q584">
        <v>1</v>
      </c>
      <c r="R584">
        <f t="shared" si="486"/>
        <v>0</v>
      </c>
      <c r="S584">
        <f t="shared" si="487"/>
        <v>0</v>
      </c>
      <c r="T584">
        <f t="shared" si="488"/>
        <v>0</v>
      </c>
      <c r="U584">
        <f t="shared" si="489"/>
        <v>0</v>
      </c>
      <c r="V584">
        <f t="shared" si="490"/>
        <v>0</v>
      </c>
      <c r="W584">
        <f t="shared" si="491"/>
        <v>0</v>
      </c>
      <c r="X584">
        <f t="shared" si="492"/>
        <v>0</v>
      </c>
      <c r="Y584">
        <f t="shared" si="493"/>
        <v>0</v>
      </c>
      <c r="Z584">
        <f t="shared" si="494"/>
        <v>0</v>
      </c>
      <c r="AA584">
        <f t="shared" si="495"/>
        <v>0</v>
      </c>
      <c r="AB584">
        <f t="shared" si="496"/>
        <v>0</v>
      </c>
      <c r="AC584">
        <f t="shared" si="497"/>
        <v>0</v>
      </c>
      <c r="AD584">
        <f t="shared" si="498"/>
        <v>0</v>
      </c>
      <c r="AE584">
        <f t="shared" si="499"/>
        <v>0</v>
      </c>
      <c r="AF584">
        <f t="shared" si="500"/>
        <v>0</v>
      </c>
      <c r="AG584">
        <f t="shared" si="501"/>
        <v>0</v>
      </c>
      <c r="AH584">
        <f t="shared" si="502"/>
        <v>0</v>
      </c>
      <c r="AI584">
        <f t="shared" si="503"/>
        <v>0</v>
      </c>
      <c r="AJ584">
        <f t="shared" si="504"/>
        <v>0</v>
      </c>
      <c r="AK584">
        <f t="shared" si="505"/>
        <v>0</v>
      </c>
      <c r="AL584">
        <f t="shared" si="506"/>
        <v>0</v>
      </c>
      <c r="AM584">
        <f t="shared" si="507"/>
        <v>0</v>
      </c>
      <c r="AN584">
        <f t="shared" si="508"/>
        <v>0</v>
      </c>
      <c r="AO584">
        <f t="shared" si="509"/>
        <v>0</v>
      </c>
      <c r="AP584">
        <f t="shared" si="510"/>
        <v>0</v>
      </c>
      <c r="AQ584">
        <f t="shared" si="511"/>
        <v>0</v>
      </c>
      <c r="AR584">
        <f t="shared" si="512"/>
        <v>0</v>
      </c>
      <c r="AS584">
        <f t="shared" si="513"/>
        <v>0</v>
      </c>
      <c r="AT584">
        <f t="shared" si="514"/>
        <v>0</v>
      </c>
      <c r="AU584">
        <f t="shared" si="515"/>
        <v>0</v>
      </c>
    </row>
    <row r="585" spans="1:47" ht="23.1" customHeight="1" x14ac:dyDescent="0.3">
      <c r="A585" s="7"/>
      <c r="B585" s="7"/>
      <c r="C585" s="14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7" ht="23.1" customHeight="1" x14ac:dyDescent="0.3">
      <c r="A586" s="7"/>
      <c r="B586" s="7"/>
      <c r="C586" s="14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7" ht="23.1" customHeight="1" x14ac:dyDescent="0.3">
      <c r="A587" s="7"/>
      <c r="B587" s="7"/>
      <c r="C587" s="14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7" ht="23.1" customHeight="1" x14ac:dyDescent="0.3">
      <c r="A588" s="7"/>
      <c r="B588" s="7"/>
      <c r="C588" s="14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7" ht="23.1" customHeight="1" x14ac:dyDescent="0.3">
      <c r="A589" s="7"/>
      <c r="B589" s="7"/>
      <c r="C589" s="14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7" ht="23.1" customHeight="1" x14ac:dyDescent="0.3">
      <c r="A590" s="7"/>
      <c r="B590" s="7"/>
      <c r="C590" s="14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7" ht="23.1" customHeight="1" x14ac:dyDescent="0.3">
      <c r="A591" s="7"/>
      <c r="B591" s="7"/>
      <c r="C591" s="14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7" ht="23.1" customHeight="1" x14ac:dyDescent="0.3">
      <c r="A592" s="7"/>
      <c r="B592" s="7"/>
      <c r="C592" s="14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50" ht="23.1" customHeight="1" x14ac:dyDescent="0.3">
      <c r="A593" s="10" t="s">
        <v>131</v>
      </c>
      <c r="B593" s="11"/>
      <c r="C593" s="12"/>
      <c r="D593" s="13"/>
      <c r="E593" s="13"/>
      <c r="F593" s="13">
        <f>ROUNDDOWN(SUMIF(Q576:Q592, "1", F576:F592), 0)</f>
        <v>0</v>
      </c>
      <c r="G593" s="13"/>
      <c r="H593" s="13">
        <f>ROUNDDOWN(SUMIF(Q576:Q592, "1", H576:H592), 0)</f>
        <v>0</v>
      </c>
      <c r="I593" s="13"/>
      <c r="J593" s="13">
        <f>ROUNDDOWN(SUMIF(Q576:Q592, "1", J576:J592), 0)</f>
        <v>0</v>
      </c>
      <c r="K593" s="13"/>
      <c r="L593" s="13">
        <f>F593+H593+J593</f>
        <v>0</v>
      </c>
      <c r="M593" s="13"/>
      <c r="R593">
        <f t="shared" ref="R593:AX593" si="516">ROUNDDOWN(SUM(R576:R584), 0)</f>
        <v>0</v>
      </c>
      <c r="S593">
        <f t="shared" si="516"/>
        <v>0</v>
      </c>
      <c r="T593">
        <f t="shared" si="516"/>
        <v>0</v>
      </c>
      <c r="U593">
        <f t="shared" si="516"/>
        <v>0</v>
      </c>
      <c r="V593">
        <f t="shared" si="516"/>
        <v>0</v>
      </c>
      <c r="W593">
        <f t="shared" si="516"/>
        <v>0</v>
      </c>
      <c r="X593">
        <f t="shared" si="516"/>
        <v>0</v>
      </c>
      <c r="Y593">
        <f t="shared" si="516"/>
        <v>0</v>
      </c>
      <c r="Z593">
        <f t="shared" si="516"/>
        <v>0</v>
      </c>
      <c r="AA593">
        <f t="shared" si="516"/>
        <v>0</v>
      </c>
      <c r="AB593">
        <f t="shared" si="516"/>
        <v>0</v>
      </c>
      <c r="AC593">
        <f t="shared" si="516"/>
        <v>0</v>
      </c>
      <c r="AD593">
        <f t="shared" si="516"/>
        <v>0</v>
      </c>
      <c r="AE593">
        <f t="shared" si="516"/>
        <v>0</v>
      </c>
      <c r="AF593">
        <f t="shared" si="516"/>
        <v>0</v>
      </c>
      <c r="AG593">
        <f t="shared" si="516"/>
        <v>0</v>
      </c>
      <c r="AH593">
        <f t="shared" si="516"/>
        <v>0</v>
      </c>
      <c r="AI593">
        <f t="shared" si="516"/>
        <v>0</v>
      </c>
      <c r="AJ593">
        <f t="shared" si="516"/>
        <v>0</v>
      </c>
      <c r="AK593">
        <f t="shared" si="516"/>
        <v>0</v>
      </c>
      <c r="AL593">
        <f t="shared" si="516"/>
        <v>0</v>
      </c>
      <c r="AM593">
        <f t="shared" si="516"/>
        <v>0</v>
      </c>
      <c r="AN593">
        <f t="shared" si="516"/>
        <v>0</v>
      </c>
      <c r="AO593">
        <f t="shared" si="516"/>
        <v>0</v>
      </c>
      <c r="AP593">
        <f t="shared" si="516"/>
        <v>0</v>
      </c>
      <c r="AQ593">
        <f t="shared" si="516"/>
        <v>0</v>
      </c>
      <c r="AR593">
        <f t="shared" si="516"/>
        <v>0</v>
      </c>
      <c r="AS593">
        <f t="shared" si="516"/>
        <v>0</v>
      </c>
      <c r="AT593">
        <f t="shared" si="516"/>
        <v>0</v>
      </c>
      <c r="AU593">
        <f t="shared" si="516"/>
        <v>0</v>
      </c>
      <c r="AV593">
        <f t="shared" si="516"/>
        <v>0</v>
      </c>
      <c r="AW593">
        <f t="shared" si="516"/>
        <v>0</v>
      </c>
      <c r="AX593">
        <f t="shared" si="516"/>
        <v>0</v>
      </c>
    </row>
    <row r="594" spans="1:50" ht="23.1" customHeight="1" x14ac:dyDescent="0.3">
      <c r="A594" s="57" t="s">
        <v>518</v>
      </c>
      <c r="B594" s="58"/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1:50" ht="23.1" customHeight="1" x14ac:dyDescent="0.3">
      <c r="A595" s="6" t="s">
        <v>336</v>
      </c>
      <c r="B595" s="6" t="s">
        <v>337</v>
      </c>
      <c r="C595" s="8" t="s">
        <v>154</v>
      </c>
      <c r="D595" s="9">
        <v>2</v>
      </c>
      <c r="E595" s="9"/>
      <c r="F595" s="9">
        <f>ROUNDDOWN(D595*E595, 0)</f>
        <v>0</v>
      </c>
      <c r="G595" s="9"/>
      <c r="H595" s="9">
        <f>ROUNDDOWN(D595*G595, 0)</f>
        <v>0</v>
      </c>
      <c r="I595" s="9"/>
      <c r="J595" s="9">
        <f>ROUNDDOWN(D595*I595, 0)</f>
        <v>0</v>
      </c>
      <c r="K595" s="9">
        <f t="shared" ref="K595:L599" si="517">E595+G595+I595</f>
        <v>0</v>
      </c>
      <c r="L595" s="9">
        <f t="shared" si="517"/>
        <v>0</v>
      </c>
      <c r="M595" s="15"/>
      <c r="O595" t="str">
        <f>""</f>
        <v/>
      </c>
      <c r="P595" s="1" t="s">
        <v>129</v>
      </c>
      <c r="Q595">
        <v>1</v>
      </c>
      <c r="R595">
        <f t="shared" ref="R595:R613" si="518">IF(P595="기계경비", J595, 0)</f>
        <v>0</v>
      </c>
      <c r="S595">
        <f t="shared" ref="S595:S613" si="519">IF(P595="운반비", J595, 0)</f>
        <v>0</v>
      </c>
      <c r="T595">
        <f t="shared" ref="T595:T613" si="520">IF(P595="작업부산물", F595, 0)</f>
        <v>0</v>
      </c>
      <c r="U595">
        <f t="shared" ref="U595:U613" si="521">IF(P595="관급", F595, 0)</f>
        <v>0</v>
      </c>
      <c r="V595">
        <f t="shared" ref="V595:V613" si="522">IF(P595="외주비", J595, 0)</f>
        <v>0</v>
      </c>
      <c r="W595">
        <f t="shared" ref="W595:W613" si="523">IF(P595="장비비", J595, 0)</f>
        <v>0</v>
      </c>
      <c r="X595">
        <f t="shared" ref="X595:X613" si="524">IF(P595="폐기물처리비", J595, 0)</f>
        <v>0</v>
      </c>
      <c r="Y595">
        <f t="shared" ref="Y595:Y613" si="525">IF(P595="가설비", J595, 0)</f>
        <v>0</v>
      </c>
      <c r="Z595">
        <f t="shared" ref="Z595:Z613" si="526">IF(P595="잡비제외분", F595, 0)</f>
        <v>0</v>
      </c>
      <c r="AA595">
        <f t="shared" ref="AA595:AA613" si="527">IF(P595="사급자재대", L595, 0)</f>
        <v>0</v>
      </c>
      <c r="AB595">
        <f t="shared" ref="AB595:AB613" si="528">IF(P595="관급자재대", L595, 0)</f>
        <v>0</v>
      </c>
      <c r="AC595">
        <f t="shared" ref="AC595:AC613" si="529">IF(P595="관급자 관급 자재대", L595, 0)</f>
        <v>0</v>
      </c>
      <c r="AD595">
        <f t="shared" ref="AD595:AD613" si="530">IF(P595="사용자항목2", L595, 0)</f>
        <v>0</v>
      </c>
      <c r="AE595">
        <f t="shared" ref="AE595:AE613" si="531">IF(P595="안전관리비", L595, 0)</f>
        <v>0</v>
      </c>
      <c r="AF595">
        <f t="shared" ref="AF595:AF613" si="532">IF(P595="품질관리비", L595, 0)</f>
        <v>0</v>
      </c>
      <c r="AG595">
        <f t="shared" ref="AG595:AG613" si="533">IF(P595="사용자항목5", L595, 0)</f>
        <v>0</v>
      </c>
      <c r="AH595">
        <f t="shared" ref="AH595:AH613" si="534">IF(P595="사용자항목6", L595, 0)</f>
        <v>0</v>
      </c>
      <c r="AI595">
        <f t="shared" ref="AI595:AI613" si="535">IF(P595="사용자항목7", L595, 0)</f>
        <v>0</v>
      </c>
      <c r="AJ595">
        <f t="shared" ref="AJ595:AJ613" si="536">IF(P595="사용자항목8", L595, 0)</f>
        <v>0</v>
      </c>
      <c r="AK595">
        <f t="shared" ref="AK595:AK613" si="537">IF(P595="사용자항목9", L595, 0)</f>
        <v>0</v>
      </c>
      <c r="AL595">
        <f t="shared" ref="AL595:AL613" si="538">IF(P595="사용자항목10", L595, 0)</f>
        <v>0</v>
      </c>
      <c r="AM595">
        <f t="shared" ref="AM595:AM613" si="539">IF(P595="사용자항목11", L595, 0)</f>
        <v>0</v>
      </c>
      <c r="AN595">
        <f t="shared" ref="AN595:AN613" si="540">IF(P595="사용자항목12", L595, 0)</f>
        <v>0</v>
      </c>
      <c r="AO595">
        <f t="shared" ref="AO595:AO613" si="541">IF(P595="사용자항목13", L595, 0)</f>
        <v>0</v>
      </c>
      <c r="AP595">
        <f t="shared" ref="AP595:AP613" si="542">IF(P595="사용자항목14", L595, 0)</f>
        <v>0</v>
      </c>
      <c r="AQ595">
        <f t="shared" ref="AQ595:AQ613" si="543">IF(P595="사용자항목15", L595, 0)</f>
        <v>0</v>
      </c>
      <c r="AR595">
        <f t="shared" ref="AR595:AR613" si="544">IF(P595="사용자항목16", L595, 0)</f>
        <v>0</v>
      </c>
      <c r="AS595">
        <f t="shared" ref="AS595:AS613" si="545">IF(P595="사용자항목17", L595, 0)</f>
        <v>0</v>
      </c>
      <c r="AT595">
        <f t="shared" ref="AT595:AT613" si="546">IF(P595="사용자항목18", L595, 0)</f>
        <v>0</v>
      </c>
      <c r="AU595">
        <f t="shared" ref="AU595:AU613" si="547">IF(P595="사용자항목19", L595, 0)</f>
        <v>0</v>
      </c>
    </row>
    <row r="596" spans="1:50" ht="23.1" customHeight="1" x14ac:dyDescent="0.3">
      <c r="A596" s="6" t="s">
        <v>338</v>
      </c>
      <c r="B596" s="6" t="s">
        <v>337</v>
      </c>
      <c r="C596" s="8" t="s">
        <v>154</v>
      </c>
      <c r="D596" s="9">
        <v>1</v>
      </c>
      <c r="E596" s="9"/>
      <c r="F596" s="9">
        <f>ROUNDDOWN(D596*E596, 0)</f>
        <v>0</v>
      </c>
      <c r="G596" s="9"/>
      <c r="H596" s="9">
        <f>ROUNDDOWN(D596*G596, 0)</f>
        <v>0</v>
      </c>
      <c r="I596" s="9"/>
      <c r="J596" s="9">
        <f>ROUNDDOWN(D596*I596, 0)</f>
        <v>0</v>
      </c>
      <c r="K596" s="9">
        <f t="shared" si="517"/>
        <v>0</v>
      </c>
      <c r="L596" s="9">
        <f t="shared" si="517"/>
        <v>0</v>
      </c>
      <c r="M596" s="15"/>
      <c r="O596" t="str">
        <f>""</f>
        <v/>
      </c>
      <c r="P596" s="1" t="s">
        <v>129</v>
      </c>
      <c r="Q596">
        <v>1</v>
      </c>
      <c r="R596">
        <f t="shared" si="518"/>
        <v>0</v>
      </c>
      <c r="S596">
        <f t="shared" si="519"/>
        <v>0</v>
      </c>
      <c r="T596">
        <f t="shared" si="520"/>
        <v>0</v>
      </c>
      <c r="U596">
        <f t="shared" si="521"/>
        <v>0</v>
      </c>
      <c r="V596">
        <f t="shared" si="522"/>
        <v>0</v>
      </c>
      <c r="W596">
        <f t="shared" si="523"/>
        <v>0</v>
      </c>
      <c r="X596">
        <f t="shared" si="524"/>
        <v>0</v>
      </c>
      <c r="Y596">
        <f t="shared" si="525"/>
        <v>0</v>
      </c>
      <c r="Z596">
        <f t="shared" si="526"/>
        <v>0</v>
      </c>
      <c r="AA596">
        <f t="shared" si="527"/>
        <v>0</v>
      </c>
      <c r="AB596">
        <f t="shared" si="528"/>
        <v>0</v>
      </c>
      <c r="AC596">
        <f t="shared" si="529"/>
        <v>0</v>
      </c>
      <c r="AD596">
        <f t="shared" si="530"/>
        <v>0</v>
      </c>
      <c r="AE596">
        <f t="shared" si="531"/>
        <v>0</v>
      </c>
      <c r="AF596">
        <f t="shared" si="532"/>
        <v>0</v>
      </c>
      <c r="AG596">
        <f t="shared" si="533"/>
        <v>0</v>
      </c>
      <c r="AH596">
        <f t="shared" si="534"/>
        <v>0</v>
      </c>
      <c r="AI596">
        <f t="shared" si="535"/>
        <v>0</v>
      </c>
      <c r="AJ596">
        <f t="shared" si="536"/>
        <v>0</v>
      </c>
      <c r="AK596">
        <f t="shared" si="537"/>
        <v>0</v>
      </c>
      <c r="AL596">
        <f t="shared" si="538"/>
        <v>0</v>
      </c>
      <c r="AM596">
        <f t="shared" si="539"/>
        <v>0</v>
      </c>
      <c r="AN596">
        <f t="shared" si="540"/>
        <v>0</v>
      </c>
      <c r="AO596">
        <f t="shared" si="541"/>
        <v>0</v>
      </c>
      <c r="AP596">
        <f t="shared" si="542"/>
        <v>0</v>
      </c>
      <c r="AQ596">
        <f t="shared" si="543"/>
        <v>0</v>
      </c>
      <c r="AR596">
        <f t="shared" si="544"/>
        <v>0</v>
      </c>
      <c r="AS596">
        <f t="shared" si="545"/>
        <v>0</v>
      </c>
      <c r="AT596">
        <f t="shared" si="546"/>
        <v>0</v>
      </c>
      <c r="AU596">
        <f t="shared" si="547"/>
        <v>0</v>
      </c>
    </row>
    <row r="597" spans="1:50" ht="23.1" customHeight="1" x14ac:dyDescent="0.3">
      <c r="A597" s="6" t="s">
        <v>339</v>
      </c>
      <c r="B597" s="6" t="s">
        <v>340</v>
      </c>
      <c r="C597" s="8" t="s">
        <v>154</v>
      </c>
      <c r="D597" s="9">
        <v>1</v>
      </c>
      <c r="E597" s="9"/>
      <c r="F597" s="9">
        <f>ROUNDDOWN(D597*E597, 0)</f>
        <v>0</v>
      </c>
      <c r="G597" s="9"/>
      <c r="H597" s="9">
        <f>ROUNDDOWN(D597*G597, 0)</f>
        <v>0</v>
      </c>
      <c r="I597" s="9"/>
      <c r="J597" s="9">
        <f>ROUNDDOWN(D597*I597, 0)</f>
        <v>0</v>
      </c>
      <c r="K597" s="9">
        <f t="shared" si="517"/>
        <v>0</v>
      </c>
      <c r="L597" s="9">
        <f t="shared" si="517"/>
        <v>0</v>
      </c>
      <c r="M597" s="15"/>
      <c r="O597" t="str">
        <f>""</f>
        <v/>
      </c>
      <c r="P597" s="1" t="s">
        <v>129</v>
      </c>
      <c r="Q597">
        <v>1</v>
      </c>
      <c r="R597">
        <f t="shared" si="518"/>
        <v>0</v>
      </c>
      <c r="S597">
        <f t="shared" si="519"/>
        <v>0</v>
      </c>
      <c r="T597">
        <f t="shared" si="520"/>
        <v>0</v>
      </c>
      <c r="U597">
        <f t="shared" si="521"/>
        <v>0</v>
      </c>
      <c r="V597">
        <f t="shared" si="522"/>
        <v>0</v>
      </c>
      <c r="W597">
        <f t="shared" si="523"/>
        <v>0</v>
      </c>
      <c r="X597">
        <f t="shared" si="524"/>
        <v>0</v>
      </c>
      <c r="Y597">
        <f t="shared" si="525"/>
        <v>0</v>
      </c>
      <c r="Z597">
        <f t="shared" si="526"/>
        <v>0</v>
      </c>
      <c r="AA597">
        <f t="shared" si="527"/>
        <v>0</v>
      </c>
      <c r="AB597">
        <f t="shared" si="528"/>
        <v>0</v>
      </c>
      <c r="AC597">
        <f t="shared" si="529"/>
        <v>0</v>
      </c>
      <c r="AD597">
        <f t="shared" si="530"/>
        <v>0</v>
      </c>
      <c r="AE597">
        <f t="shared" si="531"/>
        <v>0</v>
      </c>
      <c r="AF597">
        <f t="shared" si="532"/>
        <v>0</v>
      </c>
      <c r="AG597">
        <f t="shared" si="533"/>
        <v>0</v>
      </c>
      <c r="AH597">
        <f t="shared" si="534"/>
        <v>0</v>
      </c>
      <c r="AI597">
        <f t="shared" si="535"/>
        <v>0</v>
      </c>
      <c r="AJ597">
        <f t="shared" si="536"/>
        <v>0</v>
      </c>
      <c r="AK597">
        <f t="shared" si="537"/>
        <v>0</v>
      </c>
      <c r="AL597">
        <f t="shared" si="538"/>
        <v>0</v>
      </c>
      <c r="AM597">
        <f t="shared" si="539"/>
        <v>0</v>
      </c>
      <c r="AN597">
        <f t="shared" si="540"/>
        <v>0</v>
      </c>
      <c r="AO597">
        <f t="shared" si="541"/>
        <v>0</v>
      </c>
      <c r="AP597">
        <f t="shared" si="542"/>
        <v>0</v>
      </c>
      <c r="AQ597">
        <f t="shared" si="543"/>
        <v>0</v>
      </c>
      <c r="AR597">
        <f t="shared" si="544"/>
        <v>0</v>
      </c>
      <c r="AS597">
        <f t="shared" si="545"/>
        <v>0</v>
      </c>
      <c r="AT597">
        <f t="shared" si="546"/>
        <v>0</v>
      </c>
      <c r="AU597">
        <f t="shared" si="547"/>
        <v>0</v>
      </c>
    </row>
    <row r="598" spans="1:50" ht="23.1" customHeight="1" x14ac:dyDescent="0.3">
      <c r="A598" s="6" t="s">
        <v>341</v>
      </c>
      <c r="B598" s="6" t="s">
        <v>161</v>
      </c>
      <c r="C598" s="8" t="s">
        <v>154</v>
      </c>
      <c r="D598" s="9">
        <v>1</v>
      </c>
      <c r="E598" s="9"/>
      <c r="F598" s="9">
        <f>ROUNDDOWN(D598*E598, 0)</f>
        <v>0</v>
      </c>
      <c r="G598" s="9"/>
      <c r="H598" s="9">
        <f>ROUNDDOWN(D598*G598, 0)</f>
        <v>0</v>
      </c>
      <c r="I598" s="9"/>
      <c r="J598" s="9">
        <f>ROUNDDOWN(D598*I598, 0)</f>
        <v>0</v>
      </c>
      <c r="K598" s="9">
        <f t="shared" si="517"/>
        <v>0</v>
      </c>
      <c r="L598" s="9">
        <f t="shared" si="517"/>
        <v>0</v>
      </c>
      <c r="M598" s="15"/>
      <c r="O598" t="str">
        <f>""</f>
        <v/>
      </c>
      <c r="P598" s="1" t="s">
        <v>129</v>
      </c>
      <c r="Q598">
        <v>1</v>
      </c>
      <c r="R598">
        <f t="shared" si="518"/>
        <v>0</v>
      </c>
      <c r="S598">
        <f t="shared" si="519"/>
        <v>0</v>
      </c>
      <c r="T598">
        <f t="shared" si="520"/>
        <v>0</v>
      </c>
      <c r="U598">
        <f t="shared" si="521"/>
        <v>0</v>
      </c>
      <c r="V598">
        <f t="shared" si="522"/>
        <v>0</v>
      </c>
      <c r="W598">
        <f t="shared" si="523"/>
        <v>0</v>
      </c>
      <c r="X598">
        <f t="shared" si="524"/>
        <v>0</v>
      </c>
      <c r="Y598">
        <f t="shared" si="525"/>
        <v>0</v>
      </c>
      <c r="Z598">
        <f t="shared" si="526"/>
        <v>0</v>
      </c>
      <c r="AA598">
        <f t="shared" si="527"/>
        <v>0</v>
      </c>
      <c r="AB598">
        <f t="shared" si="528"/>
        <v>0</v>
      </c>
      <c r="AC598">
        <f t="shared" si="529"/>
        <v>0</v>
      </c>
      <c r="AD598">
        <f t="shared" si="530"/>
        <v>0</v>
      </c>
      <c r="AE598">
        <f t="shared" si="531"/>
        <v>0</v>
      </c>
      <c r="AF598">
        <f t="shared" si="532"/>
        <v>0</v>
      </c>
      <c r="AG598">
        <f t="shared" si="533"/>
        <v>0</v>
      </c>
      <c r="AH598">
        <f t="shared" si="534"/>
        <v>0</v>
      </c>
      <c r="AI598">
        <f t="shared" si="535"/>
        <v>0</v>
      </c>
      <c r="AJ598">
        <f t="shared" si="536"/>
        <v>0</v>
      </c>
      <c r="AK598">
        <f t="shared" si="537"/>
        <v>0</v>
      </c>
      <c r="AL598">
        <f t="shared" si="538"/>
        <v>0</v>
      </c>
      <c r="AM598">
        <f t="shared" si="539"/>
        <v>0</v>
      </c>
      <c r="AN598">
        <f t="shared" si="540"/>
        <v>0</v>
      </c>
      <c r="AO598">
        <f t="shared" si="541"/>
        <v>0</v>
      </c>
      <c r="AP598">
        <f t="shared" si="542"/>
        <v>0</v>
      </c>
      <c r="AQ598">
        <f t="shared" si="543"/>
        <v>0</v>
      </c>
      <c r="AR598">
        <f t="shared" si="544"/>
        <v>0</v>
      </c>
      <c r="AS598">
        <f t="shared" si="545"/>
        <v>0</v>
      </c>
      <c r="AT598">
        <f t="shared" si="546"/>
        <v>0</v>
      </c>
      <c r="AU598">
        <f t="shared" si="547"/>
        <v>0</v>
      </c>
    </row>
    <row r="599" spans="1:50" ht="23.1" customHeight="1" x14ac:dyDescent="0.3">
      <c r="A599" s="6" t="s">
        <v>342</v>
      </c>
      <c r="B599" s="6" t="s">
        <v>343</v>
      </c>
      <c r="C599" s="8" t="s">
        <v>154</v>
      </c>
      <c r="D599" s="9">
        <v>1</v>
      </c>
      <c r="E599" s="9"/>
      <c r="F599" s="9">
        <f>ROUNDDOWN(D599*E599, 0)</f>
        <v>0</v>
      </c>
      <c r="G599" s="9"/>
      <c r="H599" s="9">
        <f>ROUNDDOWN(D599*G599, 0)</f>
        <v>0</v>
      </c>
      <c r="I599" s="9"/>
      <c r="J599" s="9">
        <f>ROUNDDOWN(D599*I599, 0)</f>
        <v>0</v>
      </c>
      <c r="K599" s="9">
        <f t="shared" si="517"/>
        <v>0</v>
      </c>
      <c r="L599" s="9">
        <f t="shared" si="517"/>
        <v>0</v>
      </c>
      <c r="M599" s="15"/>
      <c r="O599" t="str">
        <f>""</f>
        <v/>
      </c>
      <c r="P599" s="1" t="s">
        <v>129</v>
      </c>
      <c r="Q599">
        <v>1</v>
      </c>
      <c r="R599">
        <f t="shared" si="518"/>
        <v>0</v>
      </c>
      <c r="S599">
        <f t="shared" si="519"/>
        <v>0</v>
      </c>
      <c r="T599">
        <f t="shared" si="520"/>
        <v>0</v>
      </c>
      <c r="U599">
        <f t="shared" si="521"/>
        <v>0</v>
      </c>
      <c r="V599">
        <f t="shared" si="522"/>
        <v>0</v>
      </c>
      <c r="W599">
        <f t="shared" si="523"/>
        <v>0</v>
      </c>
      <c r="X599">
        <f t="shared" si="524"/>
        <v>0</v>
      </c>
      <c r="Y599">
        <f t="shared" si="525"/>
        <v>0</v>
      </c>
      <c r="Z599">
        <f t="shared" si="526"/>
        <v>0</v>
      </c>
      <c r="AA599">
        <f t="shared" si="527"/>
        <v>0</v>
      </c>
      <c r="AB599">
        <f t="shared" si="528"/>
        <v>0</v>
      </c>
      <c r="AC599">
        <f t="shared" si="529"/>
        <v>0</v>
      </c>
      <c r="AD599">
        <f t="shared" si="530"/>
        <v>0</v>
      </c>
      <c r="AE599">
        <f t="shared" si="531"/>
        <v>0</v>
      </c>
      <c r="AF599">
        <f t="shared" si="532"/>
        <v>0</v>
      </c>
      <c r="AG599">
        <f t="shared" si="533"/>
        <v>0</v>
      </c>
      <c r="AH599">
        <f t="shared" si="534"/>
        <v>0</v>
      </c>
      <c r="AI599">
        <f t="shared" si="535"/>
        <v>0</v>
      </c>
      <c r="AJ599">
        <f t="shared" si="536"/>
        <v>0</v>
      </c>
      <c r="AK599">
        <f t="shared" si="537"/>
        <v>0</v>
      </c>
      <c r="AL599">
        <f t="shared" si="538"/>
        <v>0</v>
      </c>
      <c r="AM599">
        <f t="shared" si="539"/>
        <v>0</v>
      </c>
      <c r="AN599">
        <f t="shared" si="540"/>
        <v>0</v>
      </c>
      <c r="AO599">
        <f t="shared" si="541"/>
        <v>0</v>
      </c>
      <c r="AP599">
        <f t="shared" si="542"/>
        <v>0</v>
      </c>
      <c r="AQ599">
        <f t="shared" si="543"/>
        <v>0</v>
      </c>
      <c r="AR599">
        <f t="shared" si="544"/>
        <v>0</v>
      </c>
      <c r="AS599">
        <f t="shared" si="545"/>
        <v>0</v>
      </c>
      <c r="AT599">
        <f t="shared" si="546"/>
        <v>0</v>
      </c>
      <c r="AU599">
        <f t="shared" si="547"/>
        <v>0</v>
      </c>
    </row>
    <row r="600" spans="1:50" ht="23.1" customHeight="1" x14ac:dyDescent="0.3">
      <c r="A600" s="32" t="s">
        <v>344</v>
      </c>
      <c r="B600" s="32" t="s">
        <v>162</v>
      </c>
      <c r="C600" s="33" t="s">
        <v>154</v>
      </c>
      <c r="D600" s="34">
        <v>3</v>
      </c>
      <c r="E600" s="34"/>
      <c r="F600" s="34"/>
      <c r="G600" s="34"/>
      <c r="H600" s="34"/>
      <c r="I600" s="34"/>
      <c r="J600" s="34"/>
      <c r="K600" s="34"/>
      <c r="L600" s="35" t="s">
        <v>519</v>
      </c>
      <c r="M600" s="35"/>
      <c r="O600" t="str">
        <f>""</f>
        <v/>
      </c>
      <c r="P600" s="1" t="s">
        <v>129</v>
      </c>
      <c r="Q600">
        <v>1</v>
      </c>
      <c r="R600">
        <f t="shared" si="518"/>
        <v>0</v>
      </c>
      <c r="S600">
        <f t="shared" si="519"/>
        <v>0</v>
      </c>
      <c r="T600">
        <f t="shared" si="520"/>
        <v>0</v>
      </c>
      <c r="U600">
        <f t="shared" si="521"/>
        <v>0</v>
      </c>
      <c r="V600">
        <f t="shared" si="522"/>
        <v>0</v>
      </c>
      <c r="W600">
        <f t="shared" si="523"/>
        <v>0</v>
      </c>
      <c r="X600">
        <f t="shared" si="524"/>
        <v>0</v>
      </c>
      <c r="Y600">
        <f t="shared" si="525"/>
        <v>0</v>
      </c>
      <c r="Z600">
        <f t="shared" si="526"/>
        <v>0</v>
      </c>
      <c r="AA600">
        <f t="shared" si="527"/>
        <v>0</v>
      </c>
      <c r="AB600">
        <f t="shared" si="528"/>
        <v>0</v>
      </c>
      <c r="AC600">
        <f t="shared" si="529"/>
        <v>0</v>
      </c>
      <c r="AD600">
        <f t="shared" si="530"/>
        <v>0</v>
      </c>
      <c r="AE600">
        <f t="shared" si="531"/>
        <v>0</v>
      </c>
      <c r="AF600">
        <f t="shared" si="532"/>
        <v>0</v>
      </c>
      <c r="AG600">
        <f t="shared" si="533"/>
        <v>0</v>
      </c>
      <c r="AH600">
        <f t="shared" si="534"/>
        <v>0</v>
      </c>
      <c r="AI600">
        <f t="shared" si="535"/>
        <v>0</v>
      </c>
      <c r="AJ600">
        <f t="shared" si="536"/>
        <v>0</v>
      </c>
      <c r="AK600">
        <f t="shared" si="537"/>
        <v>0</v>
      </c>
      <c r="AL600">
        <f t="shared" si="538"/>
        <v>0</v>
      </c>
      <c r="AM600">
        <f t="shared" si="539"/>
        <v>0</v>
      </c>
      <c r="AN600">
        <f t="shared" si="540"/>
        <v>0</v>
      </c>
      <c r="AO600">
        <f t="shared" si="541"/>
        <v>0</v>
      </c>
      <c r="AP600">
        <f t="shared" si="542"/>
        <v>0</v>
      </c>
      <c r="AQ600">
        <f t="shared" si="543"/>
        <v>0</v>
      </c>
      <c r="AR600">
        <f t="shared" si="544"/>
        <v>0</v>
      </c>
      <c r="AS600">
        <f t="shared" si="545"/>
        <v>0</v>
      </c>
      <c r="AT600">
        <f t="shared" si="546"/>
        <v>0</v>
      </c>
      <c r="AU600">
        <f t="shared" si="547"/>
        <v>0</v>
      </c>
    </row>
    <row r="601" spans="1:50" ht="23.1" customHeight="1" x14ac:dyDescent="0.3">
      <c r="A601" s="6" t="s">
        <v>345</v>
      </c>
      <c r="B601" s="6" t="s">
        <v>346</v>
      </c>
      <c r="C601" s="8" t="s">
        <v>154</v>
      </c>
      <c r="D601" s="9">
        <v>1</v>
      </c>
      <c r="E601" s="9"/>
      <c r="F601" s="9">
        <f t="shared" ref="F601:F613" si="548">ROUNDDOWN(D601*E601, 0)</f>
        <v>0</v>
      </c>
      <c r="G601" s="9"/>
      <c r="H601" s="9">
        <f t="shared" ref="H601:H613" si="549">ROUNDDOWN(D601*G601, 0)</f>
        <v>0</v>
      </c>
      <c r="I601" s="9"/>
      <c r="J601" s="9">
        <f t="shared" ref="J601:J613" si="550">ROUNDDOWN(D601*I601, 0)</f>
        <v>0</v>
      </c>
      <c r="K601" s="9">
        <f t="shared" ref="K601:K613" si="551">E601+G601+I601</f>
        <v>0</v>
      </c>
      <c r="L601" s="9">
        <f t="shared" ref="L601:L613" si="552">F601+H601+J601</f>
        <v>0</v>
      </c>
      <c r="M601" s="15"/>
      <c r="O601" t="str">
        <f>""</f>
        <v/>
      </c>
      <c r="P601" s="1" t="s">
        <v>129</v>
      </c>
      <c r="Q601">
        <v>1</v>
      </c>
      <c r="R601">
        <f t="shared" si="518"/>
        <v>0</v>
      </c>
      <c r="S601">
        <f t="shared" si="519"/>
        <v>0</v>
      </c>
      <c r="T601">
        <f t="shared" si="520"/>
        <v>0</v>
      </c>
      <c r="U601">
        <f t="shared" si="521"/>
        <v>0</v>
      </c>
      <c r="V601">
        <f t="shared" si="522"/>
        <v>0</v>
      </c>
      <c r="W601">
        <f t="shared" si="523"/>
        <v>0</v>
      </c>
      <c r="X601">
        <f t="shared" si="524"/>
        <v>0</v>
      </c>
      <c r="Y601">
        <f t="shared" si="525"/>
        <v>0</v>
      </c>
      <c r="Z601">
        <f t="shared" si="526"/>
        <v>0</v>
      </c>
      <c r="AA601">
        <f t="shared" si="527"/>
        <v>0</v>
      </c>
      <c r="AB601">
        <f t="shared" si="528"/>
        <v>0</v>
      </c>
      <c r="AC601">
        <f t="shared" si="529"/>
        <v>0</v>
      </c>
      <c r="AD601">
        <f t="shared" si="530"/>
        <v>0</v>
      </c>
      <c r="AE601">
        <f t="shared" si="531"/>
        <v>0</v>
      </c>
      <c r="AF601">
        <f t="shared" si="532"/>
        <v>0</v>
      </c>
      <c r="AG601">
        <f t="shared" si="533"/>
        <v>0</v>
      </c>
      <c r="AH601">
        <f t="shared" si="534"/>
        <v>0</v>
      </c>
      <c r="AI601">
        <f t="shared" si="535"/>
        <v>0</v>
      </c>
      <c r="AJ601">
        <f t="shared" si="536"/>
        <v>0</v>
      </c>
      <c r="AK601">
        <f t="shared" si="537"/>
        <v>0</v>
      </c>
      <c r="AL601">
        <f t="shared" si="538"/>
        <v>0</v>
      </c>
      <c r="AM601">
        <f t="shared" si="539"/>
        <v>0</v>
      </c>
      <c r="AN601">
        <f t="shared" si="540"/>
        <v>0</v>
      </c>
      <c r="AO601">
        <f t="shared" si="541"/>
        <v>0</v>
      </c>
      <c r="AP601">
        <f t="shared" si="542"/>
        <v>0</v>
      </c>
      <c r="AQ601">
        <f t="shared" si="543"/>
        <v>0</v>
      </c>
      <c r="AR601">
        <f t="shared" si="544"/>
        <v>0</v>
      </c>
      <c r="AS601">
        <f t="shared" si="545"/>
        <v>0</v>
      </c>
      <c r="AT601">
        <f t="shared" si="546"/>
        <v>0</v>
      </c>
      <c r="AU601">
        <f t="shared" si="547"/>
        <v>0</v>
      </c>
    </row>
    <row r="602" spans="1:50" ht="23.1" customHeight="1" x14ac:dyDescent="0.3">
      <c r="A602" s="6" t="s">
        <v>72</v>
      </c>
      <c r="B602" s="6" t="s">
        <v>73</v>
      </c>
      <c r="C602" s="8" t="s">
        <v>12</v>
      </c>
      <c r="D602" s="9">
        <v>4</v>
      </c>
      <c r="E602" s="9"/>
      <c r="F602" s="9">
        <f t="shared" si="548"/>
        <v>0</v>
      </c>
      <c r="G602" s="9"/>
      <c r="H602" s="9">
        <f t="shared" si="549"/>
        <v>0</v>
      </c>
      <c r="I602" s="9"/>
      <c r="J602" s="9">
        <f t="shared" si="550"/>
        <v>0</v>
      </c>
      <c r="K602" s="9">
        <f t="shared" si="551"/>
        <v>0</v>
      </c>
      <c r="L602" s="9">
        <f t="shared" si="552"/>
        <v>0</v>
      </c>
      <c r="M602" s="15"/>
      <c r="O602" t="str">
        <f>"01"</f>
        <v>01</v>
      </c>
      <c r="P602" s="1" t="s">
        <v>129</v>
      </c>
      <c r="Q602">
        <v>1</v>
      </c>
      <c r="R602">
        <f t="shared" si="518"/>
        <v>0</v>
      </c>
      <c r="S602">
        <f t="shared" si="519"/>
        <v>0</v>
      </c>
      <c r="T602">
        <f t="shared" si="520"/>
        <v>0</v>
      </c>
      <c r="U602">
        <f t="shared" si="521"/>
        <v>0</v>
      </c>
      <c r="V602">
        <f t="shared" si="522"/>
        <v>0</v>
      </c>
      <c r="W602">
        <f t="shared" si="523"/>
        <v>0</v>
      </c>
      <c r="X602">
        <f t="shared" si="524"/>
        <v>0</v>
      </c>
      <c r="Y602">
        <f t="shared" si="525"/>
        <v>0</v>
      </c>
      <c r="Z602">
        <f t="shared" si="526"/>
        <v>0</v>
      </c>
      <c r="AA602">
        <f t="shared" si="527"/>
        <v>0</v>
      </c>
      <c r="AB602">
        <f t="shared" si="528"/>
        <v>0</v>
      </c>
      <c r="AC602">
        <f t="shared" si="529"/>
        <v>0</v>
      </c>
      <c r="AD602">
        <f t="shared" si="530"/>
        <v>0</v>
      </c>
      <c r="AE602">
        <f t="shared" si="531"/>
        <v>0</v>
      </c>
      <c r="AF602">
        <f t="shared" si="532"/>
        <v>0</v>
      </c>
      <c r="AG602">
        <f t="shared" si="533"/>
        <v>0</v>
      </c>
      <c r="AH602">
        <f t="shared" si="534"/>
        <v>0</v>
      </c>
      <c r="AI602">
        <f t="shared" si="535"/>
        <v>0</v>
      </c>
      <c r="AJ602">
        <f t="shared" si="536"/>
        <v>0</v>
      </c>
      <c r="AK602">
        <f t="shared" si="537"/>
        <v>0</v>
      </c>
      <c r="AL602">
        <f t="shared" si="538"/>
        <v>0</v>
      </c>
      <c r="AM602">
        <f t="shared" si="539"/>
        <v>0</v>
      </c>
      <c r="AN602">
        <f t="shared" si="540"/>
        <v>0</v>
      </c>
      <c r="AO602">
        <f t="shared" si="541"/>
        <v>0</v>
      </c>
      <c r="AP602">
        <f t="shared" si="542"/>
        <v>0</v>
      </c>
      <c r="AQ602">
        <f t="shared" si="543"/>
        <v>0</v>
      </c>
      <c r="AR602">
        <f t="shared" si="544"/>
        <v>0</v>
      </c>
      <c r="AS602">
        <f t="shared" si="545"/>
        <v>0</v>
      </c>
      <c r="AT602">
        <f t="shared" si="546"/>
        <v>0</v>
      </c>
      <c r="AU602">
        <f t="shared" si="547"/>
        <v>0</v>
      </c>
    </row>
    <row r="603" spans="1:50" ht="23.1" customHeight="1" x14ac:dyDescent="0.3">
      <c r="A603" s="6" t="s">
        <v>72</v>
      </c>
      <c r="B603" s="6" t="s">
        <v>76</v>
      </c>
      <c r="C603" s="8" t="s">
        <v>12</v>
      </c>
      <c r="D603" s="9">
        <v>1</v>
      </c>
      <c r="E603" s="9"/>
      <c r="F603" s="9">
        <f t="shared" si="548"/>
        <v>0</v>
      </c>
      <c r="G603" s="9"/>
      <c r="H603" s="9">
        <f t="shared" si="549"/>
        <v>0</v>
      </c>
      <c r="I603" s="9"/>
      <c r="J603" s="9">
        <f t="shared" si="550"/>
        <v>0</v>
      </c>
      <c r="K603" s="9">
        <f t="shared" si="551"/>
        <v>0</v>
      </c>
      <c r="L603" s="9">
        <f t="shared" si="552"/>
        <v>0</v>
      </c>
      <c r="M603" s="15"/>
      <c r="O603" t="str">
        <f>"01"</f>
        <v>01</v>
      </c>
      <c r="P603" s="1" t="s">
        <v>129</v>
      </c>
      <c r="Q603">
        <v>1</v>
      </c>
      <c r="R603">
        <f t="shared" si="518"/>
        <v>0</v>
      </c>
      <c r="S603">
        <f t="shared" si="519"/>
        <v>0</v>
      </c>
      <c r="T603">
        <f t="shared" si="520"/>
        <v>0</v>
      </c>
      <c r="U603">
        <f t="shared" si="521"/>
        <v>0</v>
      </c>
      <c r="V603">
        <f t="shared" si="522"/>
        <v>0</v>
      </c>
      <c r="W603">
        <f t="shared" si="523"/>
        <v>0</v>
      </c>
      <c r="X603">
        <f t="shared" si="524"/>
        <v>0</v>
      </c>
      <c r="Y603">
        <f t="shared" si="525"/>
        <v>0</v>
      </c>
      <c r="Z603">
        <f t="shared" si="526"/>
        <v>0</v>
      </c>
      <c r="AA603">
        <f t="shared" si="527"/>
        <v>0</v>
      </c>
      <c r="AB603">
        <f t="shared" si="528"/>
        <v>0</v>
      </c>
      <c r="AC603">
        <f t="shared" si="529"/>
        <v>0</v>
      </c>
      <c r="AD603">
        <f t="shared" si="530"/>
        <v>0</v>
      </c>
      <c r="AE603">
        <f t="shared" si="531"/>
        <v>0</v>
      </c>
      <c r="AF603">
        <f t="shared" si="532"/>
        <v>0</v>
      </c>
      <c r="AG603">
        <f t="shared" si="533"/>
        <v>0</v>
      </c>
      <c r="AH603">
        <f t="shared" si="534"/>
        <v>0</v>
      </c>
      <c r="AI603">
        <f t="shared" si="535"/>
        <v>0</v>
      </c>
      <c r="AJ603">
        <f t="shared" si="536"/>
        <v>0</v>
      </c>
      <c r="AK603">
        <f t="shared" si="537"/>
        <v>0</v>
      </c>
      <c r="AL603">
        <f t="shared" si="538"/>
        <v>0</v>
      </c>
      <c r="AM603">
        <f t="shared" si="539"/>
        <v>0</v>
      </c>
      <c r="AN603">
        <f t="shared" si="540"/>
        <v>0</v>
      </c>
      <c r="AO603">
        <f t="shared" si="541"/>
        <v>0</v>
      </c>
      <c r="AP603">
        <f t="shared" si="542"/>
        <v>0</v>
      </c>
      <c r="AQ603">
        <f t="shared" si="543"/>
        <v>0</v>
      </c>
      <c r="AR603">
        <f t="shared" si="544"/>
        <v>0</v>
      </c>
      <c r="AS603">
        <f t="shared" si="545"/>
        <v>0</v>
      </c>
      <c r="AT603">
        <f t="shared" si="546"/>
        <v>0</v>
      </c>
      <c r="AU603">
        <f t="shared" si="547"/>
        <v>0</v>
      </c>
    </row>
    <row r="604" spans="1:50" ht="23.1" customHeight="1" x14ac:dyDescent="0.3">
      <c r="A604" s="6" t="s">
        <v>347</v>
      </c>
      <c r="B604" s="6" t="s">
        <v>348</v>
      </c>
      <c r="C604" s="8" t="s">
        <v>154</v>
      </c>
      <c r="D604" s="9">
        <v>4</v>
      </c>
      <c r="E604" s="9"/>
      <c r="F604" s="9">
        <f t="shared" si="548"/>
        <v>0</v>
      </c>
      <c r="G604" s="9"/>
      <c r="H604" s="9">
        <f t="shared" si="549"/>
        <v>0</v>
      </c>
      <c r="I604" s="9"/>
      <c r="J604" s="9">
        <f t="shared" si="550"/>
        <v>0</v>
      </c>
      <c r="K604" s="9">
        <f t="shared" si="551"/>
        <v>0</v>
      </c>
      <c r="L604" s="9">
        <f t="shared" si="552"/>
        <v>0</v>
      </c>
      <c r="M604" s="15"/>
      <c r="O604" t="str">
        <f>""</f>
        <v/>
      </c>
      <c r="P604" s="1" t="s">
        <v>129</v>
      </c>
      <c r="Q604">
        <v>1</v>
      </c>
      <c r="R604">
        <f t="shared" si="518"/>
        <v>0</v>
      </c>
      <c r="S604">
        <f t="shared" si="519"/>
        <v>0</v>
      </c>
      <c r="T604">
        <f t="shared" si="520"/>
        <v>0</v>
      </c>
      <c r="U604">
        <f t="shared" si="521"/>
        <v>0</v>
      </c>
      <c r="V604">
        <f t="shared" si="522"/>
        <v>0</v>
      </c>
      <c r="W604">
        <f t="shared" si="523"/>
        <v>0</v>
      </c>
      <c r="X604">
        <f t="shared" si="524"/>
        <v>0</v>
      </c>
      <c r="Y604">
        <f t="shared" si="525"/>
        <v>0</v>
      </c>
      <c r="Z604">
        <f t="shared" si="526"/>
        <v>0</v>
      </c>
      <c r="AA604">
        <f t="shared" si="527"/>
        <v>0</v>
      </c>
      <c r="AB604">
        <f t="shared" si="528"/>
        <v>0</v>
      </c>
      <c r="AC604">
        <f t="shared" si="529"/>
        <v>0</v>
      </c>
      <c r="AD604">
        <f t="shared" si="530"/>
        <v>0</v>
      </c>
      <c r="AE604">
        <f t="shared" si="531"/>
        <v>0</v>
      </c>
      <c r="AF604">
        <f t="shared" si="532"/>
        <v>0</v>
      </c>
      <c r="AG604">
        <f t="shared" si="533"/>
        <v>0</v>
      </c>
      <c r="AH604">
        <f t="shared" si="534"/>
        <v>0</v>
      </c>
      <c r="AI604">
        <f t="shared" si="535"/>
        <v>0</v>
      </c>
      <c r="AJ604">
        <f t="shared" si="536"/>
        <v>0</v>
      </c>
      <c r="AK604">
        <f t="shared" si="537"/>
        <v>0</v>
      </c>
      <c r="AL604">
        <f t="shared" si="538"/>
        <v>0</v>
      </c>
      <c r="AM604">
        <f t="shared" si="539"/>
        <v>0</v>
      </c>
      <c r="AN604">
        <f t="shared" si="540"/>
        <v>0</v>
      </c>
      <c r="AO604">
        <f t="shared" si="541"/>
        <v>0</v>
      </c>
      <c r="AP604">
        <f t="shared" si="542"/>
        <v>0</v>
      </c>
      <c r="AQ604">
        <f t="shared" si="543"/>
        <v>0</v>
      </c>
      <c r="AR604">
        <f t="shared" si="544"/>
        <v>0</v>
      </c>
      <c r="AS604">
        <f t="shared" si="545"/>
        <v>0</v>
      </c>
      <c r="AT604">
        <f t="shared" si="546"/>
        <v>0</v>
      </c>
      <c r="AU604">
        <f t="shared" si="547"/>
        <v>0</v>
      </c>
    </row>
    <row r="605" spans="1:50" ht="23.1" customHeight="1" x14ac:dyDescent="0.3">
      <c r="A605" s="6" t="s">
        <v>349</v>
      </c>
      <c r="B605" s="6" t="s">
        <v>350</v>
      </c>
      <c r="C605" s="8" t="s">
        <v>27</v>
      </c>
      <c r="D605" s="9">
        <v>0.5</v>
      </c>
      <c r="E605" s="9"/>
      <c r="F605" s="9">
        <f t="shared" si="548"/>
        <v>0</v>
      </c>
      <c r="G605" s="9"/>
      <c r="H605" s="9">
        <f t="shared" si="549"/>
        <v>0</v>
      </c>
      <c r="I605" s="9"/>
      <c r="J605" s="9">
        <f t="shared" si="550"/>
        <v>0</v>
      </c>
      <c r="K605" s="9">
        <f t="shared" si="551"/>
        <v>0</v>
      </c>
      <c r="L605" s="9">
        <f t="shared" si="552"/>
        <v>0</v>
      </c>
      <c r="M605" s="15"/>
      <c r="O605" t="str">
        <f>""</f>
        <v/>
      </c>
      <c r="P605" s="1" t="s">
        <v>129</v>
      </c>
      <c r="Q605">
        <v>1</v>
      </c>
      <c r="R605">
        <f t="shared" si="518"/>
        <v>0</v>
      </c>
      <c r="S605">
        <f t="shared" si="519"/>
        <v>0</v>
      </c>
      <c r="T605">
        <f t="shared" si="520"/>
        <v>0</v>
      </c>
      <c r="U605">
        <f t="shared" si="521"/>
        <v>0</v>
      </c>
      <c r="V605">
        <f t="shared" si="522"/>
        <v>0</v>
      </c>
      <c r="W605">
        <f t="shared" si="523"/>
        <v>0</v>
      </c>
      <c r="X605">
        <f t="shared" si="524"/>
        <v>0</v>
      </c>
      <c r="Y605">
        <f t="shared" si="525"/>
        <v>0</v>
      </c>
      <c r="Z605">
        <f t="shared" si="526"/>
        <v>0</v>
      </c>
      <c r="AA605">
        <f t="shared" si="527"/>
        <v>0</v>
      </c>
      <c r="AB605">
        <f t="shared" si="528"/>
        <v>0</v>
      </c>
      <c r="AC605">
        <f t="shared" si="529"/>
        <v>0</v>
      </c>
      <c r="AD605">
        <f t="shared" si="530"/>
        <v>0</v>
      </c>
      <c r="AE605">
        <f t="shared" si="531"/>
        <v>0</v>
      </c>
      <c r="AF605">
        <f t="shared" si="532"/>
        <v>0</v>
      </c>
      <c r="AG605">
        <f t="shared" si="533"/>
        <v>0</v>
      </c>
      <c r="AH605">
        <f t="shared" si="534"/>
        <v>0</v>
      </c>
      <c r="AI605">
        <f t="shared" si="535"/>
        <v>0</v>
      </c>
      <c r="AJ605">
        <f t="shared" si="536"/>
        <v>0</v>
      </c>
      <c r="AK605">
        <f t="shared" si="537"/>
        <v>0</v>
      </c>
      <c r="AL605">
        <f t="shared" si="538"/>
        <v>0</v>
      </c>
      <c r="AM605">
        <f t="shared" si="539"/>
        <v>0</v>
      </c>
      <c r="AN605">
        <f t="shared" si="540"/>
        <v>0</v>
      </c>
      <c r="AO605">
        <f t="shared" si="541"/>
        <v>0</v>
      </c>
      <c r="AP605">
        <f t="shared" si="542"/>
        <v>0</v>
      </c>
      <c r="AQ605">
        <f t="shared" si="543"/>
        <v>0</v>
      </c>
      <c r="AR605">
        <f t="shared" si="544"/>
        <v>0</v>
      </c>
      <c r="AS605">
        <f t="shared" si="545"/>
        <v>0</v>
      </c>
      <c r="AT605">
        <f t="shared" si="546"/>
        <v>0</v>
      </c>
      <c r="AU605">
        <f t="shared" si="547"/>
        <v>0</v>
      </c>
    </row>
    <row r="606" spans="1:50" ht="23.1" customHeight="1" x14ac:dyDescent="0.3">
      <c r="A606" s="6" t="s">
        <v>164</v>
      </c>
      <c r="B606" s="6" t="s">
        <v>351</v>
      </c>
      <c r="C606" s="8" t="s">
        <v>154</v>
      </c>
      <c r="D606" s="9">
        <v>4</v>
      </c>
      <c r="E606" s="9"/>
      <c r="F606" s="9">
        <f t="shared" si="548"/>
        <v>0</v>
      </c>
      <c r="G606" s="9"/>
      <c r="H606" s="9">
        <f t="shared" si="549"/>
        <v>0</v>
      </c>
      <c r="I606" s="9"/>
      <c r="J606" s="9">
        <f t="shared" si="550"/>
        <v>0</v>
      </c>
      <c r="K606" s="9">
        <f t="shared" si="551"/>
        <v>0</v>
      </c>
      <c r="L606" s="9">
        <f t="shared" si="552"/>
        <v>0</v>
      </c>
      <c r="M606" s="15"/>
      <c r="O606" t="str">
        <f>""</f>
        <v/>
      </c>
      <c r="P606" s="1" t="s">
        <v>129</v>
      </c>
      <c r="Q606">
        <v>1</v>
      </c>
      <c r="R606">
        <f t="shared" si="518"/>
        <v>0</v>
      </c>
      <c r="S606">
        <f t="shared" si="519"/>
        <v>0</v>
      </c>
      <c r="T606">
        <f t="shared" si="520"/>
        <v>0</v>
      </c>
      <c r="U606">
        <f t="shared" si="521"/>
        <v>0</v>
      </c>
      <c r="V606">
        <f t="shared" si="522"/>
        <v>0</v>
      </c>
      <c r="W606">
        <f t="shared" si="523"/>
        <v>0</v>
      </c>
      <c r="X606">
        <f t="shared" si="524"/>
        <v>0</v>
      </c>
      <c r="Y606">
        <f t="shared" si="525"/>
        <v>0</v>
      </c>
      <c r="Z606">
        <f t="shared" si="526"/>
        <v>0</v>
      </c>
      <c r="AA606">
        <f t="shared" si="527"/>
        <v>0</v>
      </c>
      <c r="AB606">
        <f t="shared" si="528"/>
        <v>0</v>
      </c>
      <c r="AC606">
        <f t="shared" si="529"/>
        <v>0</v>
      </c>
      <c r="AD606">
        <f t="shared" si="530"/>
        <v>0</v>
      </c>
      <c r="AE606">
        <f t="shared" si="531"/>
        <v>0</v>
      </c>
      <c r="AF606">
        <f t="shared" si="532"/>
        <v>0</v>
      </c>
      <c r="AG606">
        <f t="shared" si="533"/>
        <v>0</v>
      </c>
      <c r="AH606">
        <f t="shared" si="534"/>
        <v>0</v>
      </c>
      <c r="AI606">
        <f t="shared" si="535"/>
        <v>0</v>
      </c>
      <c r="AJ606">
        <f t="shared" si="536"/>
        <v>0</v>
      </c>
      <c r="AK606">
        <f t="shared" si="537"/>
        <v>0</v>
      </c>
      <c r="AL606">
        <f t="shared" si="538"/>
        <v>0</v>
      </c>
      <c r="AM606">
        <f t="shared" si="539"/>
        <v>0</v>
      </c>
      <c r="AN606">
        <f t="shared" si="540"/>
        <v>0</v>
      </c>
      <c r="AO606">
        <f t="shared" si="541"/>
        <v>0</v>
      </c>
      <c r="AP606">
        <f t="shared" si="542"/>
        <v>0</v>
      </c>
      <c r="AQ606">
        <f t="shared" si="543"/>
        <v>0</v>
      </c>
      <c r="AR606">
        <f t="shared" si="544"/>
        <v>0</v>
      </c>
      <c r="AS606">
        <f t="shared" si="545"/>
        <v>0</v>
      </c>
      <c r="AT606">
        <f t="shared" si="546"/>
        <v>0</v>
      </c>
      <c r="AU606">
        <f t="shared" si="547"/>
        <v>0</v>
      </c>
    </row>
    <row r="607" spans="1:50" ht="23.1" customHeight="1" x14ac:dyDescent="0.3">
      <c r="A607" s="6" t="s">
        <v>96</v>
      </c>
      <c r="B607" s="6" t="s">
        <v>97</v>
      </c>
      <c r="C607" s="8" t="s">
        <v>32</v>
      </c>
      <c r="D607" s="9">
        <v>2</v>
      </c>
      <c r="E607" s="9"/>
      <c r="F607" s="9">
        <f t="shared" si="548"/>
        <v>0</v>
      </c>
      <c r="G607" s="9">
        <v>0</v>
      </c>
      <c r="H607" s="9">
        <f t="shared" si="549"/>
        <v>0</v>
      </c>
      <c r="I607" s="9"/>
      <c r="J607" s="9">
        <f t="shared" si="550"/>
        <v>0</v>
      </c>
      <c r="K607" s="9">
        <f t="shared" si="551"/>
        <v>0</v>
      </c>
      <c r="L607" s="9">
        <f t="shared" si="552"/>
        <v>0</v>
      </c>
      <c r="M607" s="15"/>
      <c r="O607" t="str">
        <f>"01"</f>
        <v>01</v>
      </c>
      <c r="P607" s="1" t="s">
        <v>129</v>
      </c>
      <c r="Q607">
        <v>1</v>
      </c>
      <c r="R607">
        <f t="shared" si="518"/>
        <v>0</v>
      </c>
      <c r="S607">
        <f t="shared" si="519"/>
        <v>0</v>
      </c>
      <c r="T607">
        <f t="shared" si="520"/>
        <v>0</v>
      </c>
      <c r="U607">
        <f t="shared" si="521"/>
        <v>0</v>
      </c>
      <c r="V607">
        <f t="shared" si="522"/>
        <v>0</v>
      </c>
      <c r="W607">
        <f t="shared" si="523"/>
        <v>0</v>
      </c>
      <c r="X607">
        <f t="shared" si="524"/>
        <v>0</v>
      </c>
      <c r="Y607">
        <f t="shared" si="525"/>
        <v>0</v>
      </c>
      <c r="Z607">
        <f t="shared" si="526"/>
        <v>0</v>
      </c>
      <c r="AA607">
        <f t="shared" si="527"/>
        <v>0</v>
      </c>
      <c r="AB607">
        <f t="shared" si="528"/>
        <v>0</v>
      </c>
      <c r="AC607">
        <f t="shared" si="529"/>
        <v>0</v>
      </c>
      <c r="AD607">
        <f t="shared" si="530"/>
        <v>0</v>
      </c>
      <c r="AE607">
        <f t="shared" si="531"/>
        <v>0</v>
      </c>
      <c r="AF607">
        <f t="shared" si="532"/>
        <v>0</v>
      </c>
      <c r="AG607">
        <f t="shared" si="533"/>
        <v>0</v>
      </c>
      <c r="AH607">
        <f t="shared" si="534"/>
        <v>0</v>
      </c>
      <c r="AI607">
        <f t="shared" si="535"/>
        <v>0</v>
      </c>
      <c r="AJ607">
        <f t="shared" si="536"/>
        <v>0</v>
      </c>
      <c r="AK607">
        <f t="shared" si="537"/>
        <v>0</v>
      </c>
      <c r="AL607">
        <f t="shared" si="538"/>
        <v>0</v>
      </c>
      <c r="AM607">
        <f t="shared" si="539"/>
        <v>0</v>
      </c>
      <c r="AN607">
        <f t="shared" si="540"/>
        <v>0</v>
      </c>
      <c r="AO607">
        <f t="shared" si="541"/>
        <v>0</v>
      </c>
      <c r="AP607">
        <f t="shared" si="542"/>
        <v>0</v>
      </c>
      <c r="AQ607">
        <f t="shared" si="543"/>
        <v>0</v>
      </c>
      <c r="AR607">
        <f t="shared" si="544"/>
        <v>0</v>
      </c>
      <c r="AS607">
        <f t="shared" si="545"/>
        <v>0</v>
      </c>
      <c r="AT607">
        <f t="shared" si="546"/>
        <v>0</v>
      </c>
      <c r="AU607">
        <f t="shared" si="547"/>
        <v>0</v>
      </c>
    </row>
    <row r="608" spans="1:50" ht="23.1" customHeight="1" x14ac:dyDescent="0.3">
      <c r="A608" s="6" t="s">
        <v>42</v>
      </c>
      <c r="B608" s="6" t="s">
        <v>43</v>
      </c>
      <c r="C608" s="8" t="s">
        <v>38</v>
      </c>
      <c r="D608" s="9">
        <v>2</v>
      </c>
      <c r="E608" s="9"/>
      <c r="F608" s="9">
        <f t="shared" si="548"/>
        <v>0</v>
      </c>
      <c r="G608" s="9">
        <v>0</v>
      </c>
      <c r="H608" s="9">
        <f t="shared" si="549"/>
        <v>0</v>
      </c>
      <c r="I608" s="9"/>
      <c r="J608" s="9">
        <f t="shared" si="550"/>
        <v>0</v>
      </c>
      <c r="K608" s="9">
        <f t="shared" si="551"/>
        <v>0</v>
      </c>
      <c r="L608" s="9">
        <f t="shared" si="552"/>
        <v>0</v>
      </c>
      <c r="M608" s="15"/>
      <c r="O608" t="str">
        <f>"01"</f>
        <v>01</v>
      </c>
      <c r="P608" s="1" t="s">
        <v>129</v>
      </c>
      <c r="Q608">
        <v>1</v>
      </c>
      <c r="R608">
        <f t="shared" si="518"/>
        <v>0</v>
      </c>
      <c r="S608">
        <f t="shared" si="519"/>
        <v>0</v>
      </c>
      <c r="T608">
        <f t="shared" si="520"/>
        <v>0</v>
      </c>
      <c r="U608">
        <f t="shared" si="521"/>
        <v>0</v>
      </c>
      <c r="V608">
        <f t="shared" si="522"/>
        <v>0</v>
      </c>
      <c r="W608">
        <f t="shared" si="523"/>
        <v>0</v>
      </c>
      <c r="X608">
        <f t="shared" si="524"/>
        <v>0</v>
      </c>
      <c r="Y608">
        <f t="shared" si="525"/>
        <v>0</v>
      </c>
      <c r="Z608">
        <f t="shared" si="526"/>
        <v>0</v>
      </c>
      <c r="AA608">
        <f t="shared" si="527"/>
        <v>0</v>
      </c>
      <c r="AB608">
        <f t="shared" si="528"/>
        <v>0</v>
      </c>
      <c r="AC608">
        <f t="shared" si="529"/>
        <v>0</v>
      </c>
      <c r="AD608">
        <f t="shared" si="530"/>
        <v>0</v>
      </c>
      <c r="AE608">
        <f t="shared" si="531"/>
        <v>0</v>
      </c>
      <c r="AF608">
        <f t="shared" si="532"/>
        <v>0</v>
      </c>
      <c r="AG608">
        <f t="shared" si="533"/>
        <v>0</v>
      </c>
      <c r="AH608">
        <f t="shared" si="534"/>
        <v>0</v>
      </c>
      <c r="AI608">
        <f t="shared" si="535"/>
        <v>0</v>
      </c>
      <c r="AJ608">
        <f t="shared" si="536"/>
        <v>0</v>
      </c>
      <c r="AK608">
        <f t="shared" si="537"/>
        <v>0</v>
      </c>
      <c r="AL608">
        <f t="shared" si="538"/>
        <v>0</v>
      </c>
      <c r="AM608">
        <f t="shared" si="539"/>
        <v>0</v>
      </c>
      <c r="AN608">
        <f t="shared" si="540"/>
        <v>0</v>
      </c>
      <c r="AO608">
        <f t="shared" si="541"/>
        <v>0</v>
      </c>
      <c r="AP608">
        <f t="shared" si="542"/>
        <v>0</v>
      </c>
      <c r="AQ608">
        <f t="shared" si="543"/>
        <v>0</v>
      </c>
      <c r="AR608">
        <f t="shared" si="544"/>
        <v>0</v>
      </c>
      <c r="AS608">
        <f t="shared" si="545"/>
        <v>0</v>
      </c>
      <c r="AT608">
        <f t="shared" si="546"/>
        <v>0</v>
      </c>
      <c r="AU608">
        <f t="shared" si="547"/>
        <v>0</v>
      </c>
    </row>
    <row r="609" spans="1:47" ht="23.1" customHeight="1" x14ac:dyDescent="0.3">
      <c r="A609" s="6" t="s">
        <v>39</v>
      </c>
      <c r="B609" s="6" t="s">
        <v>41</v>
      </c>
      <c r="C609" s="8" t="s">
        <v>38</v>
      </c>
      <c r="D609" s="9">
        <v>8</v>
      </c>
      <c r="E609" s="9"/>
      <c r="F609" s="9">
        <f t="shared" si="548"/>
        <v>0</v>
      </c>
      <c r="G609" s="9">
        <v>0</v>
      </c>
      <c r="H609" s="9">
        <f t="shared" si="549"/>
        <v>0</v>
      </c>
      <c r="I609" s="9">
        <v>0</v>
      </c>
      <c r="J609" s="9">
        <f t="shared" si="550"/>
        <v>0</v>
      </c>
      <c r="K609" s="9">
        <f t="shared" si="551"/>
        <v>0</v>
      </c>
      <c r="L609" s="9">
        <f t="shared" si="552"/>
        <v>0</v>
      </c>
      <c r="M609" s="9"/>
      <c r="O609" t="str">
        <f>"01"</f>
        <v>01</v>
      </c>
      <c r="P609" s="1" t="s">
        <v>129</v>
      </c>
      <c r="Q609">
        <v>1</v>
      </c>
      <c r="R609">
        <f t="shared" si="518"/>
        <v>0</v>
      </c>
      <c r="S609">
        <f t="shared" si="519"/>
        <v>0</v>
      </c>
      <c r="T609">
        <f t="shared" si="520"/>
        <v>0</v>
      </c>
      <c r="U609">
        <f t="shared" si="521"/>
        <v>0</v>
      </c>
      <c r="V609">
        <f t="shared" si="522"/>
        <v>0</v>
      </c>
      <c r="W609">
        <f t="shared" si="523"/>
        <v>0</v>
      </c>
      <c r="X609">
        <f t="shared" si="524"/>
        <v>0</v>
      </c>
      <c r="Y609">
        <f t="shared" si="525"/>
        <v>0</v>
      </c>
      <c r="Z609">
        <f t="shared" si="526"/>
        <v>0</v>
      </c>
      <c r="AA609">
        <f t="shared" si="527"/>
        <v>0</v>
      </c>
      <c r="AB609">
        <f t="shared" si="528"/>
        <v>0</v>
      </c>
      <c r="AC609">
        <f t="shared" si="529"/>
        <v>0</v>
      </c>
      <c r="AD609">
        <f t="shared" si="530"/>
        <v>0</v>
      </c>
      <c r="AE609">
        <f t="shared" si="531"/>
        <v>0</v>
      </c>
      <c r="AF609">
        <f t="shared" si="532"/>
        <v>0</v>
      </c>
      <c r="AG609">
        <f t="shared" si="533"/>
        <v>0</v>
      </c>
      <c r="AH609">
        <f t="shared" si="534"/>
        <v>0</v>
      </c>
      <c r="AI609">
        <f t="shared" si="535"/>
        <v>0</v>
      </c>
      <c r="AJ609">
        <f t="shared" si="536"/>
        <v>0</v>
      </c>
      <c r="AK609">
        <f t="shared" si="537"/>
        <v>0</v>
      </c>
      <c r="AL609">
        <f t="shared" si="538"/>
        <v>0</v>
      </c>
      <c r="AM609">
        <f t="shared" si="539"/>
        <v>0</v>
      </c>
      <c r="AN609">
        <f t="shared" si="540"/>
        <v>0</v>
      </c>
      <c r="AO609">
        <f t="shared" si="541"/>
        <v>0</v>
      </c>
      <c r="AP609">
        <f t="shared" si="542"/>
        <v>0</v>
      </c>
      <c r="AQ609">
        <f t="shared" si="543"/>
        <v>0</v>
      </c>
      <c r="AR609">
        <f t="shared" si="544"/>
        <v>0</v>
      </c>
      <c r="AS609">
        <f t="shared" si="545"/>
        <v>0</v>
      </c>
      <c r="AT609">
        <f t="shared" si="546"/>
        <v>0</v>
      </c>
      <c r="AU609">
        <f t="shared" si="547"/>
        <v>0</v>
      </c>
    </row>
    <row r="610" spans="1:47" ht="23.1" customHeight="1" x14ac:dyDescent="0.3">
      <c r="A610" s="6" t="s">
        <v>352</v>
      </c>
      <c r="B610" s="6" t="s">
        <v>353</v>
      </c>
      <c r="C610" s="8" t="s">
        <v>154</v>
      </c>
      <c r="D610" s="9">
        <v>2</v>
      </c>
      <c r="E610" s="9"/>
      <c r="F610" s="9">
        <f t="shared" si="548"/>
        <v>0</v>
      </c>
      <c r="G610" s="9"/>
      <c r="H610" s="9">
        <f t="shared" si="549"/>
        <v>0</v>
      </c>
      <c r="I610" s="9"/>
      <c r="J610" s="9">
        <f t="shared" si="550"/>
        <v>0</v>
      </c>
      <c r="K610" s="9">
        <f t="shared" si="551"/>
        <v>0</v>
      </c>
      <c r="L610" s="9">
        <f t="shared" si="552"/>
        <v>0</v>
      </c>
      <c r="M610" s="15"/>
      <c r="O610" t="str">
        <f>""</f>
        <v/>
      </c>
      <c r="P610" s="1" t="s">
        <v>129</v>
      </c>
      <c r="Q610">
        <v>1</v>
      </c>
      <c r="R610">
        <f t="shared" si="518"/>
        <v>0</v>
      </c>
      <c r="S610">
        <f t="shared" si="519"/>
        <v>0</v>
      </c>
      <c r="T610">
        <f t="shared" si="520"/>
        <v>0</v>
      </c>
      <c r="U610">
        <f t="shared" si="521"/>
        <v>0</v>
      </c>
      <c r="V610">
        <f t="shared" si="522"/>
        <v>0</v>
      </c>
      <c r="W610">
        <f t="shared" si="523"/>
        <v>0</v>
      </c>
      <c r="X610">
        <f t="shared" si="524"/>
        <v>0</v>
      </c>
      <c r="Y610">
        <f t="shared" si="525"/>
        <v>0</v>
      </c>
      <c r="Z610">
        <f t="shared" si="526"/>
        <v>0</v>
      </c>
      <c r="AA610">
        <f t="shared" si="527"/>
        <v>0</v>
      </c>
      <c r="AB610">
        <f t="shared" si="528"/>
        <v>0</v>
      </c>
      <c r="AC610">
        <f t="shared" si="529"/>
        <v>0</v>
      </c>
      <c r="AD610">
        <f t="shared" si="530"/>
        <v>0</v>
      </c>
      <c r="AE610">
        <f t="shared" si="531"/>
        <v>0</v>
      </c>
      <c r="AF610">
        <f t="shared" si="532"/>
        <v>0</v>
      </c>
      <c r="AG610">
        <f t="shared" si="533"/>
        <v>0</v>
      </c>
      <c r="AH610">
        <f t="shared" si="534"/>
        <v>0</v>
      </c>
      <c r="AI610">
        <f t="shared" si="535"/>
        <v>0</v>
      </c>
      <c r="AJ610">
        <f t="shared" si="536"/>
        <v>0</v>
      </c>
      <c r="AK610">
        <f t="shared" si="537"/>
        <v>0</v>
      </c>
      <c r="AL610">
        <f t="shared" si="538"/>
        <v>0</v>
      </c>
      <c r="AM610">
        <f t="shared" si="539"/>
        <v>0</v>
      </c>
      <c r="AN610">
        <f t="shared" si="540"/>
        <v>0</v>
      </c>
      <c r="AO610">
        <f t="shared" si="541"/>
        <v>0</v>
      </c>
      <c r="AP610">
        <f t="shared" si="542"/>
        <v>0</v>
      </c>
      <c r="AQ610">
        <f t="shared" si="543"/>
        <v>0</v>
      </c>
      <c r="AR610">
        <f t="shared" si="544"/>
        <v>0</v>
      </c>
      <c r="AS610">
        <f t="shared" si="545"/>
        <v>0</v>
      </c>
      <c r="AT610">
        <f t="shared" si="546"/>
        <v>0</v>
      </c>
      <c r="AU610">
        <f t="shared" si="547"/>
        <v>0</v>
      </c>
    </row>
    <row r="611" spans="1:47" ht="23.1" customHeight="1" x14ac:dyDescent="0.3">
      <c r="A611" s="6" t="s">
        <v>165</v>
      </c>
      <c r="B611" s="6" t="s">
        <v>354</v>
      </c>
      <c r="C611" s="8" t="s">
        <v>154</v>
      </c>
      <c r="D611" s="9">
        <v>2</v>
      </c>
      <c r="E611" s="9"/>
      <c r="F611" s="9">
        <f t="shared" si="548"/>
        <v>0</v>
      </c>
      <c r="G611" s="9"/>
      <c r="H611" s="9">
        <f t="shared" si="549"/>
        <v>0</v>
      </c>
      <c r="I611" s="9"/>
      <c r="J611" s="9">
        <f t="shared" si="550"/>
        <v>0</v>
      </c>
      <c r="K611" s="9">
        <f t="shared" si="551"/>
        <v>0</v>
      </c>
      <c r="L611" s="9">
        <f t="shared" si="552"/>
        <v>0</v>
      </c>
      <c r="M611" s="15"/>
      <c r="O611" t="str">
        <f>""</f>
        <v/>
      </c>
      <c r="P611" s="1" t="s">
        <v>129</v>
      </c>
      <c r="Q611">
        <v>1</v>
      </c>
      <c r="R611">
        <f t="shared" si="518"/>
        <v>0</v>
      </c>
      <c r="S611">
        <f t="shared" si="519"/>
        <v>0</v>
      </c>
      <c r="T611">
        <f t="shared" si="520"/>
        <v>0</v>
      </c>
      <c r="U611">
        <f t="shared" si="521"/>
        <v>0</v>
      </c>
      <c r="V611">
        <f t="shared" si="522"/>
        <v>0</v>
      </c>
      <c r="W611">
        <f t="shared" si="523"/>
        <v>0</v>
      </c>
      <c r="X611">
        <f t="shared" si="524"/>
        <v>0</v>
      </c>
      <c r="Y611">
        <f t="shared" si="525"/>
        <v>0</v>
      </c>
      <c r="Z611">
        <f t="shared" si="526"/>
        <v>0</v>
      </c>
      <c r="AA611">
        <f t="shared" si="527"/>
        <v>0</v>
      </c>
      <c r="AB611">
        <f t="shared" si="528"/>
        <v>0</v>
      </c>
      <c r="AC611">
        <f t="shared" si="529"/>
        <v>0</v>
      </c>
      <c r="AD611">
        <f t="shared" si="530"/>
        <v>0</v>
      </c>
      <c r="AE611">
        <f t="shared" si="531"/>
        <v>0</v>
      </c>
      <c r="AF611">
        <f t="shared" si="532"/>
        <v>0</v>
      </c>
      <c r="AG611">
        <f t="shared" si="533"/>
        <v>0</v>
      </c>
      <c r="AH611">
        <f t="shared" si="534"/>
        <v>0</v>
      </c>
      <c r="AI611">
        <f t="shared" si="535"/>
        <v>0</v>
      </c>
      <c r="AJ611">
        <f t="shared" si="536"/>
        <v>0</v>
      </c>
      <c r="AK611">
        <f t="shared" si="537"/>
        <v>0</v>
      </c>
      <c r="AL611">
        <f t="shared" si="538"/>
        <v>0</v>
      </c>
      <c r="AM611">
        <f t="shared" si="539"/>
        <v>0</v>
      </c>
      <c r="AN611">
        <f t="shared" si="540"/>
        <v>0</v>
      </c>
      <c r="AO611">
        <f t="shared" si="541"/>
        <v>0</v>
      </c>
      <c r="AP611">
        <f t="shared" si="542"/>
        <v>0</v>
      </c>
      <c r="AQ611">
        <f t="shared" si="543"/>
        <v>0</v>
      </c>
      <c r="AR611">
        <f t="shared" si="544"/>
        <v>0</v>
      </c>
      <c r="AS611">
        <f t="shared" si="545"/>
        <v>0</v>
      </c>
      <c r="AT611">
        <f t="shared" si="546"/>
        <v>0</v>
      </c>
      <c r="AU611">
        <f t="shared" si="547"/>
        <v>0</v>
      </c>
    </row>
    <row r="612" spans="1:47" ht="23.1" customHeight="1" x14ac:dyDescent="0.3">
      <c r="A612" s="6" t="s">
        <v>355</v>
      </c>
      <c r="B612" s="6" t="s">
        <v>356</v>
      </c>
      <c r="C612" s="8" t="s">
        <v>44</v>
      </c>
      <c r="D612" s="9">
        <v>128</v>
      </c>
      <c r="E612" s="9"/>
      <c r="F612" s="9">
        <f t="shared" si="548"/>
        <v>0</v>
      </c>
      <c r="G612" s="9"/>
      <c r="H612" s="9">
        <f t="shared" si="549"/>
        <v>0</v>
      </c>
      <c r="I612" s="9"/>
      <c r="J612" s="9">
        <f t="shared" si="550"/>
        <v>0</v>
      </c>
      <c r="K612" s="9">
        <f t="shared" si="551"/>
        <v>0</v>
      </c>
      <c r="L612" s="9">
        <f t="shared" si="552"/>
        <v>0</v>
      </c>
      <c r="M612" s="15"/>
      <c r="O612" t="str">
        <f>""</f>
        <v/>
      </c>
      <c r="P612" s="1" t="s">
        <v>129</v>
      </c>
      <c r="Q612">
        <v>1</v>
      </c>
      <c r="R612">
        <f t="shared" si="518"/>
        <v>0</v>
      </c>
      <c r="S612">
        <f t="shared" si="519"/>
        <v>0</v>
      </c>
      <c r="T612">
        <f t="shared" si="520"/>
        <v>0</v>
      </c>
      <c r="U612">
        <f t="shared" si="521"/>
        <v>0</v>
      </c>
      <c r="V612">
        <f t="shared" si="522"/>
        <v>0</v>
      </c>
      <c r="W612">
        <f t="shared" si="523"/>
        <v>0</v>
      </c>
      <c r="X612">
        <f t="shared" si="524"/>
        <v>0</v>
      </c>
      <c r="Y612">
        <f t="shared" si="525"/>
        <v>0</v>
      </c>
      <c r="Z612">
        <f t="shared" si="526"/>
        <v>0</v>
      </c>
      <c r="AA612">
        <f t="shared" si="527"/>
        <v>0</v>
      </c>
      <c r="AB612">
        <f t="shared" si="528"/>
        <v>0</v>
      </c>
      <c r="AC612">
        <f t="shared" si="529"/>
        <v>0</v>
      </c>
      <c r="AD612">
        <f t="shared" si="530"/>
        <v>0</v>
      </c>
      <c r="AE612">
        <f t="shared" si="531"/>
        <v>0</v>
      </c>
      <c r="AF612">
        <f t="shared" si="532"/>
        <v>0</v>
      </c>
      <c r="AG612">
        <f t="shared" si="533"/>
        <v>0</v>
      </c>
      <c r="AH612">
        <f t="shared" si="534"/>
        <v>0</v>
      </c>
      <c r="AI612">
        <f t="shared" si="535"/>
        <v>0</v>
      </c>
      <c r="AJ612">
        <f t="shared" si="536"/>
        <v>0</v>
      </c>
      <c r="AK612">
        <f t="shared" si="537"/>
        <v>0</v>
      </c>
      <c r="AL612">
        <f t="shared" si="538"/>
        <v>0</v>
      </c>
      <c r="AM612">
        <f t="shared" si="539"/>
        <v>0</v>
      </c>
      <c r="AN612">
        <f t="shared" si="540"/>
        <v>0</v>
      </c>
      <c r="AO612">
        <f t="shared" si="541"/>
        <v>0</v>
      </c>
      <c r="AP612">
        <f t="shared" si="542"/>
        <v>0</v>
      </c>
      <c r="AQ612">
        <f t="shared" si="543"/>
        <v>0</v>
      </c>
      <c r="AR612">
        <f t="shared" si="544"/>
        <v>0</v>
      </c>
      <c r="AS612">
        <f t="shared" si="545"/>
        <v>0</v>
      </c>
      <c r="AT612">
        <f t="shared" si="546"/>
        <v>0</v>
      </c>
      <c r="AU612">
        <f t="shared" si="547"/>
        <v>0</v>
      </c>
    </row>
    <row r="613" spans="1:47" ht="23.1" customHeight="1" x14ac:dyDescent="0.3">
      <c r="A613" s="6" t="s">
        <v>357</v>
      </c>
      <c r="B613" s="6" t="s">
        <v>280</v>
      </c>
      <c r="C613" s="8" t="s">
        <v>281</v>
      </c>
      <c r="D613" s="9">
        <v>4.2</v>
      </c>
      <c r="E613" s="9"/>
      <c r="F613" s="9">
        <f t="shared" si="548"/>
        <v>0</v>
      </c>
      <c r="G613" s="9"/>
      <c r="H613" s="9">
        <f t="shared" si="549"/>
        <v>0</v>
      </c>
      <c r="I613" s="9"/>
      <c r="J613" s="9">
        <f t="shared" si="550"/>
        <v>0</v>
      </c>
      <c r="K613" s="9">
        <f t="shared" si="551"/>
        <v>0</v>
      </c>
      <c r="L613" s="9">
        <f t="shared" si="552"/>
        <v>0</v>
      </c>
      <c r="M613" s="15"/>
      <c r="O613" t="str">
        <f>""</f>
        <v/>
      </c>
      <c r="P613" s="1" t="s">
        <v>129</v>
      </c>
      <c r="Q613">
        <v>1</v>
      </c>
      <c r="R613">
        <f t="shared" si="518"/>
        <v>0</v>
      </c>
      <c r="S613">
        <f t="shared" si="519"/>
        <v>0</v>
      </c>
      <c r="T613">
        <f t="shared" si="520"/>
        <v>0</v>
      </c>
      <c r="U613">
        <f t="shared" si="521"/>
        <v>0</v>
      </c>
      <c r="V613">
        <f t="shared" si="522"/>
        <v>0</v>
      </c>
      <c r="W613">
        <f t="shared" si="523"/>
        <v>0</v>
      </c>
      <c r="X613">
        <f t="shared" si="524"/>
        <v>0</v>
      </c>
      <c r="Y613">
        <f t="shared" si="525"/>
        <v>0</v>
      </c>
      <c r="Z613">
        <f t="shared" si="526"/>
        <v>0</v>
      </c>
      <c r="AA613">
        <f t="shared" si="527"/>
        <v>0</v>
      </c>
      <c r="AB613">
        <f t="shared" si="528"/>
        <v>0</v>
      </c>
      <c r="AC613">
        <f t="shared" si="529"/>
        <v>0</v>
      </c>
      <c r="AD613">
        <f t="shared" si="530"/>
        <v>0</v>
      </c>
      <c r="AE613">
        <f t="shared" si="531"/>
        <v>0</v>
      </c>
      <c r="AF613">
        <f t="shared" si="532"/>
        <v>0</v>
      </c>
      <c r="AG613">
        <f t="shared" si="533"/>
        <v>0</v>
      </c>
      <c r="AH613">
        <f t="shared" si="534"/>
        <v>0</v>
      </c>
      <c r="AI613">
        <f t="shared" si="535"/>
        <v>0</v>
      </c>
      <c r="AJ613">
        <f t="shared" si="536"/>
        <v>0</v>
      </c>
      <c r="AK613">
        <f t="shared" si="537"/>
        <v>0</v>
      </c>
      <c r="AL613">
        <f t="shared" si="538"/>
        <v>0</v>
      </c>
      <c r="AM613">
        <f t="shared" si="539"/>
        <v>0</v>
      </c>
      <c r="AN613">
        <f t="shared" si="540"/>
        <v>0</v>
      </c>
      <c r="AO613">
        <f t="shared" si="541"/>
        <v>0</v>
      </c>
      <c r="AP613">
        <f t="shared" si="542"/>
        <v>0</v>
      </c>
      <c r="AQ613">
        <f t="shared" si="543"/>
        <v>0</v>
      </c>
      <c r="AR613">
        <f t="shared" si="544"/>
        <v>0</v>
      </c>
      <c r="AS613">
        <f t="shared" si="545"/>
        <v>0</v>
      </c>
      <c r="AT613">
        <f t="shared" si="546"/>
        <v>0</v>
      </c>
      <c r="AU613">
        <f t="shared" si="547"/>
        <v>0</v>
      </c>
    </row>
    <row r="614" spans="1:47" ht="23.1" customHeight="1" x14ac:dyDescent="0.3">
      <c r="A614" s="7"/>
      <c r="B614" s="7"/>
      <c r="C614" s="14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7" ht="23.1" customHeight="1" x14ac:dyDescent="0.3">
      <c r="A615" s="7"/>
      <c r="B615" s="7"/>
      <c r="C615" s="14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7" ht="23.1" customHeight="1" x14ac:dyDescent="0.3">
      <c r="A616" s="7"/>
      <c r="B616" s="7"/>
      <c r="C616" s="14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7" ht="23.1" customHeight="1" x14ac:dyDescent="0.3">
      <c r="A617" s="7"/>
      <c r="B617" s="7"/>
      <c r="C617" s="14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7" ht="23.1" customHeight="1" x14ac:dyDescent="0.3">
      <c r="A618" s="7"/>
      <c r="B618" s="7"/>
      <c r="C618" s="14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7" ht="23.1" customHeight="1" x14ac:dyDescent="0.3">
      <c r="A619" s="7"/>
      <c r="B619" s="7"/>
      <c r="C619" s="14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7" ht="23.1" customHeight="1" x14ac:dyDescent="0.3">
      <c r="A620" s="7"/>
      <c r="B620" s="7"/>
      <c r="C620" s="14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7" ht="23.1" customHeight="1" x14ac:dyDescent="0.3">
      <c r="A621" s="7"/>
      <c r="B621" s="7"/>
      <c r="C621" s="14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7" ht="23.1" customHeight="1" x14ac:dyDescent="0.3">
      <c r="A622" s="7"/>
      <c r="B622" s="7"/>
      <c r="C622" s="14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7" ht="23.1" customHeight="1" x14ac:dyDescent="0.3">
      <c r="A623" s="7"/>
      <c r="B623" s="7"/>
      <c r="C623" s="14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7" ht="23.1" customHeight="1" x14ac:dyDescent="0.3">
      <c r="A624" s="7"/>
      <c r="B624" s="7"/>
      <c r="C624" s="14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50" ht="23.1" customHeight="1" x14ac:dyDescent="0.3">
      <c r="A625" s="7"/>
      <c r="B625" s="7"/>
      <c r="C625" s="14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50" ht="23.1" customHeight="1" x14ac:dyDescent="0.3">
      <c r="A626" s="7"/>
      <c r="B626" s="7"/>
      <c r="C626" s="14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50" ht="23.1" customHeight="1" x14ac:dyDescent="0.3">
      <c r="A627" s="7"/>
      <c r="B627" s="7"/>
      <c r="C627" s="14"/>
      <c r="D627" s="9"/>
      <c r="E627" s="9"/>
      <c r="F627" s="9"/>
      <c r="G627" s="9"/>
      <c r="H627" s="9"/>
      <c r="I627" s="9"/>
      <c r="J627" s="9"/>
      <c r="K627" s="9"/>
      <c r="L627" s="9"/>
      <c r="M627" s="9"/>
    </row>
    <row r="628" spans="1:50" ht="23.1" customHeight="1" x14ac:dyDescent="0.3">
      <c r="A628" s="7"/>
      <c r="B628" s="7"/>
      <c r="C628" s="14"/>
      <c r="D628" s="9"/>
      <c r="E628" s="9"/>
      <c r="F628" s="9"/>
      <c r="G628" s="9"/>
      <c r="H628" s="9"/>
      <c r="I628" s="9"/>
      <c r="J628" s="9"/>
      <c r="K628" s="9"/>
      <c r="L628" s="9"/>
      <c r="M628" s="9"/>
    </row>
    <row r="629" spans="1:50" ht="23.1" customHeight="1" x14ac:dyDescent="0.3">
      <c r="A629" s="7"/>
      <c r="B629" s="7"/>
      <c r="C629" s="14"/>
      <c r="D629" s="9"/>
      <c r="E629" s="9"/>
      <c r="F629" s="9"/>
      <c r="G629" s="9"/>
      <c r="H629" s="9"/>
      <c r="I629" s="9"/>
      <c r="J629" s="9"/>
      <c r="K629" s="9"/>
      <c r="L629" s="9"/>
      <c r="M629" s="9"/>
    </row>
    <row r="630" spans="1:50" ht="23.1" customHeight="1" x14ac:dyDescent="0.3">
      <c r="A630" s="7"/>
      <c r="B630" s="7"/>
      <c r="C630" s="14"/>
      <c r="D630" s="9"/>
      <c r="E630" s="9"/>
      <c r="F630" s="9"/>
      <c r="G630" s="9"/>
      <c r="H630" s="9"/>
      <c r="I630" s="9"/>
      <c r="J630" s="9"/>
      <c r="K630" s="9"/>
      <c r="L630" s="9"/>
      <c r="M630" s="9"/>
    </row>
    <row r="631" spans="1:50" ht="23.1" customHeight="1" x14ac:dyDescent="0.3">
      <c r="A631" s="10" t="s">
        <v>131</v>
      </c>
      <c r="B631" s="11"/>
      <c r="C631" s="12"/>
      <c r="D631" s="13"/>
      <c r="E631" s="13"/>
      <c r="F631" s="13">
        <f>ROUNDDOWN(SUMIF(Q595:Q630, "1", F595:F630), 0)</f>
        <v>0</v>
      </c>
      <c r="G631" s="13"/>
      <c r="H631" s="13">
        <f>ROUNDDOWN(SUMIF(Q595:Q630, "1", H595:H630), 0)</f>
        <v>0</v>
      </c>
      <c r="I631" s="13"/>
      <c r="J631" s="13">
        <f>ROUNDDOWN(SUMIF(Q595:Q630, "1", J595:J630), 0)</f>
        <v>0</v>
      </c>
      <c r="K631" s="13"/>
      <c r="L631" s="13">
        <f>F631+H631+J631</f>
        <v>0</v>
      </c>
      <c r="M631" s="13"/>
      <c r="R631">
        <f t="shared" ref="R631:AX631" si="553">ROUNDDOWN(SUM(R595:R613), 0)</f>
        <v>0</v>
      </c>
      <c r="S631">
        <f t="shared" si="553"/>
        <v>0</v>
      </c>
      <c r="T631">
        <f t="shared" si="553"/>
        <v>0</v>
      </c>
      <c r="U631">
        <f t="shared" si="553"/>
        <v>0</v>
      </c>
      <c r="V631">
        <f t="shared" si="553"/>
        <v>0</v>
      </c>
      <c r="W631">
        <f t="shared" si="553"/>
        <v>0</v>
      </c>
      <c r="X631">
        <f t="shared" si="553"/>
        <v>0</v>
      </c>
      <c r="Y631">
        <f t="shared" si="553"/>
        <v>0</v>
      </c>
      <c r="Z631">
        <f t="shared" si="553"/>
        <v>0</v>
      </c>
      <c r="AA631">
        <f t="shared" si="553"/>
        <v>0</v>
      </c>
      <c r="AB631">
        <f t="shared" si="553"/>
        <v>0</v>
      </c>
      <c r="AC631">
        <f t="shared" si="553"/>
        <v>0</v>
      </c>
      <c r="AD631">
        <f t="shared" si="553"/>
        <v>0</v>
      </c>
      <c r="AE631">
        <f t="shared" si="553"/>
        <v>0</v>
      </c>
      <c r="AF631">
        <f t="shared" si="553"/>
        <v>0</v>
      </c>
      <c r="AG631">
        <f t="shared" si="553"/>
        <v>0</v>
      </c>
      <c r="AH631">
        <f t="shared" si="553"/>
        <v>0</v>
      </c>
      <c r="AI631">
        <f t="shared" si="553"/>
        <v>0</v>
      </c>
      <c r="AJ631">
        <f t="shared" si="553"/>
        <v>0</v>
      </c>
      <c r="AK631">
        <f t="shared" si="553"/>
        <v>0</v>
      </c>
      <c r="AL631">
        <f t="shared" si="553"/>
        <v>0</v>
      </c>
      <c r="AM631">
        <f t="shared" si="553"/>
        <v>0</v>
      </c>
      <c r="AN631">
        <f t="shared" si="553"/>
        <v>0</v>
      </c>
      <c r="AO631">
        <f t="shared" si="553"/>
        <v>0</v>
      </c>
      <c r="AP631">
        <f t="shared" si="553"/>
        <v>0</v>
      </c>
      <c r="AQ631">
        <f t="shared" si="553"/>
        <v>0</v>
      </c>
      <c r="AR631">
        <f t="shared" si="553"/>
        <v>0</v>
      </c>
      <c r="AS631">
        <f t="shared" si="553"/>
        <v>0</v>
      </c>
      <c r="AT631">
        <f t="shared" si="553"/>
        <v>0</v>
      </c>
      <c r="AU631">
        <f t="shared" si="553"/>
        <v>0</v>
      </c>
      <c r="AV631">
        <f t="shared" si="553"/>
        <v>0</v>
      </c>
      <c r="AW631">
        <f t="shared" si="553"/>
        <v>0</v>
      </c>
      <c r="AX631">
        <f t="shared" si="553"/>
        <v>0</v>
      </c>
    </row>
    <row r="632" spans="1:50" ht="23.1" customHeight="1" x14ac:dyDescent="0.3">
      <c r="A632" s="57" t="s">
        <v>520</v>
      </c>
      <c r="B632" s="58"/>
      <c r="C632" s="58"/>
      <c r="D632" s="58"/>
      <c r="E632" s="58"/>
      <c r="F632" s="58"/>
      <c r="G632" s="58"/>
      <c r="H632" s="58"/>
      <c r="I632" s="58"/>
      <c r="J632" s="58"/>
      <c r="K632" s="58"/>
      <c r="L632" s="58"/>
      <c r="M632" s="58"/>
    </row>
    <row r="633" spans="1:50" ht="23.1" customHeight="1" x14ac:dyDescent="0.3">
      <c r="A633" s="6" t="s">
        <v>21</v>
      </c>
      <c r="B633" s="6" t="s">
        <v>23</v>
      </c>
      <c r="C633" s="8" t="s">
        <v>22</v>
      </c>
      <c r="D633" s="9">
        <v>0.5</v>
      </c>
      <c r="E633" s="9"/>
      <c r="F633" s="9">
        <f>ROUNDDOWN(D633*E633, 0)</f>
        <v>0</v>
      </c>
      <c r="G633" s="9">
        <v>0</v>
      </c>
      <c r="H633" s="9">
        <f>ROUNDDOWN(D633*G633, 0)</f>
        <v>0</v>
      </c>
      <c r="I633" s="9">
        <v>0</v>
      </c>
      <c r="J633" s="9">
        <f>ROUNDDOWN(D633*I633, 0)</f>
        <v>0</v>
      </c>
      <c r="K633" s="9">
        <f t="shared" ref="K633:L637" si="554">E633+G633+I633</f>
        <v>0</v>
      </c>
      <c r="L633" s="9">
        <f t="shared" si="554"/>
        <v>0</v>
      </c>
      <c r="M633" s="15"/>
      <c r="P633" s="1"/>
    </row>
    <row r="634" spans="1:50" ht="23.1" customHeight="1" x14ac:dyDescent="0.3">
      <c r="A634" s="6" t="s">
        <v>58</v>
      </c>
      <c r="B634" s="6" t="s">
        <v>59</v>
      </c>
      <c r="C634" s="8" t="s">
        <v>22</v>
      </c>
      <c r="D634" s="9">
        <v>27.4</v>
      </c>
      <c r="E634" s="9"/>
      <c r="F634" s="9">
        <f>ROUNDDOWN(D634*E634, 0)</f>
        <v>0</v>
      </c>
      <c r="G634" s="9">
        <v>0</v>
      </c>
      <c r="H634" s="9">
        <f>ROUNDDOWN(D634*G634, 0)</f>
        <v>0</v>
      </c>
      <c r="I634" s="9">
        <v>0</v>
      </c>
      <c r="J634" s="9">
        <f>ROUNDDOWN(D634*I634, 0)</f>
        <v>0</v>
      </c>
      <c r="K634" s="9">
        <f t="shared" si="554"/>
        <v>0</v>
      </c>
      <c r="L634" s="9">
        <f t="shared" si="554"/>
        <v>0</v>
      </c>
      <c r="M634" s="9"/>
      <c r="P634" s="1"/>
    </row>
    <row r="635" spans="1:50" ht="23.1" customHeight="1" x14ac:dyDescent="0.3">
      <c r="A635" s="6" t="s">
        <v>358</v>
      </c>
      <c r="B635" s="6" t="s">
        <v>359</v>
      </c>
      <c r="C635" s="8" t="s">
        <v>27</v>
      </c>
      <c r="D635" s="9">
        <v>27.4</v>
      </c>
      <c r="E635" s="9"/>
      <c r="F635" s="9">
        <f>ROUNDDOWN(D635*E635, 0)</f>
        <v>0</v>
      </c>
      <c r="G635" s="9"/>
      <c r="H635" s="9">
        <f>ROUNDDOWN(D635*G635, 0)</f>
        <v>0</v>
      </c>
      <c r="I635" s="9"/>
      <c r="J635" s="9">
        <f>ROUNDDOWN(D635*I635, 0)</f>
        <v>0</v>
      </c>
      <c r="K635" s="9">
        <f t="shared" si="554"/>
        <v>0</v>
      </c>
      <c r="L635" s="9">
        <f t="shared" si="554"/>
        <v>0</v>
      </c>
      <c r="M635" s="15"/>
      <c r="P635" s="1"/>
    </row>
    <row r="636" spans="1:50" ht="23.1" customHeight="1" x14ac:dyDescent="0.3">
      <c r="A636" s="6" t="s">
        <v>171</v>
      </c>
      <c r="B636" s="6" t="s">
        <v>172</v>
      </c>
      <c r="C636" s="8" t="s">
        <v>44</v>
      </c>
      <c r="D636" s="9">
        <v>5.6</v>
      </c>
      <c r="E636" s="9"/>
      <c r="F636" s="9">
        <f>ROUNDDOWN(D636*E636, 0)</f>
        <v>0</v>
      </c>
      <c r="G636" s="9"/>
      <c r="H636" s="9">
        <f>ROUNDDOWN(D636*G636, 0)</f>
        <v>0</v>
      </c>
      <c r="I636" s="9"/>
      <c r="J636" s="9">
        <f>ROUNDDOWN(D636*I636, 0)</f>
        <v>0</v>
      </c>
      <c r="K636" s="9">
        <f t="shared" si="554"/>
        <v>0</v>
      </c>
      <c r="L636" s="9">
        <f t="shared" si="554"/>
        <v>0</v>
      </c>
      <c r="M636" s="15"/>
      <c r="P636" s="1"/>
    </row>
    <row r="637" spans="1:50" ht="23.1" customHeight="1" x14ac:dyDescent="0.3">
      <c r="A637" s="6" t="s">
        <v>171</v>
      </c>
      <c r="B637" s="6" t="s">
        <v>360</v>
      </c>
      <c r="C637" s="8" t="s">
        <v>44</v>
      </c>
      <c r="D637" s="9">
        <v>278.39999999999998</v>
      </c>
      <c r="E637" s="9"/>
      <c r="F637" s="9">
        <f>ROUNDDOWN(D637*E637, 0)</f>
        <v>0</v>
      </c>
      <c r="G637" s="9"/>
      <c r="H637" s="9">
        <f>ROUNDDOWN(D637*G637, 0)</f>
        <v>0</v>
      </c>
      <c r="I637" s="9"/>
      <c r="J637" s="9">
        <f>ROUNDDOWN(D637*I637, 0)</f>
        <v>0</v>
      </c>
      <c r="K637" s="9">
        <f t="shared" si="554"/>
        <v>0</v>
      </c>
      <c r="L637" s="9">
        <f t="shared" si="554"/>
        <v>0</v>
      </c>
      <c r="M637" s="15"/>
      <c r="P637" s="1"/>
    </row>
    <row r="638" spans="1:50" ht="23.1" customHeight="1" x14ac:dyDescent="0.3">
      <c r="A638" s="7"/>
      <c r="B638" s="7"/>
      <c r="C638" s="14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50" ht="23.1" customHeight="1" x14ac:dyDescent="0.3">
      <c r="A639" s="7"/>
      <c r="B639" s="7"/>
      <c r="C639" s="14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50" ht="23.1" customHeight="1" x14ac:dyDescent="0.3">
      <c r="A640" s="7"/>
      <c r="B640" s="7"/>
      <c r="C640" s="14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50" ht="23.1" customHeight="1" x14ac:dyDescent="0.3">
      <c r="A641" s="7"/>
      <c r="B641" s="7"/>
      <c r="C641" s="14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50" ht="23.1" customHeight="1" x14ac:dyDescent="0.3">
      <c r="A642" s="7"/>
      <c r="B642" s="7"/>
      <c r="C642" s="14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50" ht="23.1" customHeight="1" x14ac:dyDescent="0.3">
      <c r="A643" s="7"/>
      <c r="B643" s="7"/>
      <c r="C643" s="14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50" ht="23.1" customHeight="1" x14ac:dyDescent="0.3">
      <c r="A644" s="7"/>
      <c r="B644" s="7"/>
      <c r="C644" s="14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50" ht="23.1" customHeight="1" x14ac:dyDescent="0.3">
      <c r="A645" s="7"/>
      <c r="B645" s="7"/>
      <c r="C645" s="14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50" ht="23.1" customHeight="1" x14ac:dyDescent="0.3">
      <c r="A646" s="7"/>
      <c r="B646" s="7"/>
      <c r="C646" s="14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50" ht="23.1" customHeight="1" x14ac:dyDescent="0.3">
      <c r="A647" s="7"/>
      <c r="B647" s="7"/>
      <c r="C647" s="14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50" ht="23.1" customHeight="1" x14ac:dyDescent="0.3">
      <c r="A648" s="7"/>
      <c r="B648" s="7"/>
      <c r="C648" s="14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50" ht="23.1" customHeight="1" x14ac:dyDescent="0.3">
      <c r="A649" s="7"/>
      <c r="B649" s="7"/>
      <c r="C649" s="14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50" ht="23.1" customHeight="1" x14ac:dyDescent="0.3">
      <c r="A650" s="10" t="s">
        <v>131</v>
      </c>
      <c r="B650" s="11"/>
      <c r="C650" s="12"/>
      <c r="D650" s="13"/>
      <c r="E650" s="13"/>
      <c r="F650" s="13">
        <f>ROUNDDOWN(SUMIF(Q633:Q649, "1", F633:F649), 0)</f>
        <v>0</v>
      </c>
      <c r="G650" s="13"/>
      <c r="H650" s="13">
        <f>ROUNDDOWN(SUMIF(Q633:Q649, "1", H633:H649), 0)</f>
        <v>0</v>
      </c>
      <c r="I650" s="13"/>
      <c r="J650" s="13">
        <f>ROUNDDOWN(SUMIF(Q633:Q649, "1", J633:J649), 0)</f>
        <v>0</v>
      </c>
      <c r="K650" s="13"/>
      <c r="L650" s="13">
        <f>F650+H650+J650</f>
        <v>0</v>
      </c>
      <c r="M650" s="13"/>
      <c r="R650">
        <f t="shared" ref="R650:AX650" si="555">ROUNDDOWN(SUM(R633:R637), 0)</f>
        <v>0</v>
      </c>
      <c r="S650">
        <f t="shared" si="555"/>
        <v>0</v>
      </c>
      <c r="T650">
        <f t="shared" si="555"/>
        <v>0</v>
      </c>
      <c r="U650">
        <f t="shared" si="555"/>
        <v>0</v>
      </c>
      <c r="V650">
        <f t="shared" si="555"/>
        <v>0</v>
      </c>
      <c r="W650">
        <f t="shared" si="555"/>
        <v>0</v>
      </c>
      <c r="X650">
        <f t="shared" si="555"/>
        <v>0</v>
      </c>
      <c r="Y650">
        <f t="shared" si="555"/>
        <v>0</v>
      </c>
      <c r="Z650">
        <f t="shared" si="555"/>
        <v>0</v>
      </c>
      <c r="AA650">
        <f t="shared" si="555"/>
        <v>0</v>
      </c>
      <c r="AB650">
        <f t="shared" si="555"/>
        <v>0</v>
      </c>
      <c r="AC650">
        <f t="shared" si="555"/>
        <v>0</v>
      </c>
      <c r="AD650">
        <f t="shared" si="555"/>
        <v>0</v>
      </c>
      <c r="AE650">
        <f t="shared" si="555"/>
        <v>0</v>
      </c>
      <c r="AF650">
        <f t="shared" si="555"/>
        <v>0</v>
      </c>
      <c r="AG650">
        <f t="shared" si="555"/>
        <v>0</v>
      </c>
      <c r="AH650">
        <f t="shared" si="555"/>
        <v>0</v>
      </c>
      <c r="AI650">
        <f t="shared" si="555"/>
        <v>0</v>
      </c>
      <c r="AJ650">
        <f t="shared" si="555"/>
        <v>0</v>
      </c>
      <c r="AK650">
        <f t="shared" si="555"/>
        <v>0</v>
      </c>
      <c r="AL650">
        <f t="shared" si="555"/>
        <v>0</v>
      </c>
      <c r="AM650">
        <f t="shared" si="555"/>
        <v>0</v>
      </c>
      <c r="AN650">
        <f t="shared" si="555"/>
        <v>0</v>
      </c>
      <c r="AO650">
        <f t="shared" si="555"/>
        <v>0</v>
      </c>
      <c r="AP650">
        <f t="shared" si="555"/>
        <v>0</v>
      </c>
      <c r="AQ650">
        <f t="shared" si="555"/>
        <v>0</v>
      </c>
      <c r="AR650">
        <f t="shared" si="555"/>
        <v>0</v>
      </c>
      <c r="AS650">
        <f t="shared" si="555"/>
        <v>0</v>
      </c>
      <c r="AT650">
        <f t="shared" si="555"/>
        <v>0</v>
      </c>
      <c r="AU650">
        <f t="shared" si="555"/>
        <v>0</v>
      </c>
      <c r="AV650">
        <f t="shared" si="555"/>
        <v>0</v>
      </c>
      <c r="AW650">
        <f t="shared" si="555"/>
        <v>0</v>
      </c>
      <c r="AX650">
        <f t="shared" si="555"/>
        <v>0</v>
      </c>
    </row>
    <row r="651" spans="1:50" ht="23.1" customHeight="1" x14ac:dyDescent="0.3">
      <c r="A651" s="57" t="s">
        <v>521</v>
      </c>
      <c r="B651" s="58"/>
      <c r="C651" s="58"/>
      <c r="D651" s="58"/>
      <c r="E651" s="58"/>
      <c r="F651" s="58"/>
      <c r="G651" s="58"/>
      <c r="H651" s="58"/>
      <c r="I651" s="58"/>
      <c r="J651" s="58"/>
      <c r="K651" s="58"/>
      <c r="L651" s="58"/>
      <c r="M651" s="58"/>
    </row>
    <row r="652" spans="1:50" ht="23.1" customHeight="1" x14ac:dyDescent="0.3">
      <c r="A652" s="6" t="s">
        <v>361</v>
      </c>
      <c r="B652" s="6" t="s">
        <v>362</v>
      </c>
      <c r="C652" s="8" t="s">
        <v>27</v>
      </c>
      <c r="D652" s="9">
        <v>21.4</v>
      </c>
      <c r="E652" s="9"/>
      <c r="F652" s="9">
        <f>ROUNDDOWN(D652*E652, 0)</f>
        <v>0</v>
      </c>
      <c r="G652" s="9"/>
      <c r="H652" s="9">
        <f>ROUNDDOWN(D652*G652, 0)</f>
        <v>0</v>
      </c>
      <c r="I652" s="9"/>
      <c r="J652" s="9">
        <f>ROUNDDOWN(D652*I652, 0)</f>
        <v>0</v>
      </c>
      <c r="K652" s="9">
        <f t="shared" ref="K652:L655" si="556">E652+G652+I652</f>
        <v>0</v>
      </c>
      <c r="L652" s="9">
        <f t="shared" si="556"/>
        <v>0</v>
      </c>
      <c r="M652" s="15"/>
      <c r="O652" t="str">
        <f>""</f>
        <v/>
      </c>
      <c r="P652" s="1" t="s">
        <v>129</v>
      </c>
      <c r="Q652">
        <v>1</v>
      </c>
      <c r="R652">
        <f>IF(P652="기계경비", J652, 0)</f>
        <v>0</v>
      </c>
      <c r="S652">
        <f>IF(P652="운반비", J652, 0)</f>
        <v>0</v>
      </c>
      <c r="T652">
        <f>IF(P652="작업부산물", F652, 0)</f>
        <v>0</v>
      </c>
      <c r="U652">
        <f>IF(P652="관급", F652, 0)</f>
        <v>0</v>
      </c>
      <c r="V652">
        <f>IF(P652="외주비", J652, 0)</f>
        <v>0</v>
      </c>
      <c r="W652">
        <f>IF(P652="장비비", J652, 0)</f>
        <v>0</v>
      </c>
      <c r="X652">
        <f>IF(P652="폐기물처리비", J652, 0)</f>
        <v>0</v>
      </c>
      <c r="Y652">
        <f>IF(P652="가설비", J652, 0)</f>
        <v>0</v>
      </c>
      <c r="Z652">
        <f>IF(P652="잡비제외분", F652, 0)</f>
        <v>0</v>
      </c>
      <c r="AA652">
        <f>IF(P652="사급자재대", L652, 0)</f>
        <v>0</v>
      </c>
      <c r="AB652">
        <f>IF(P652="관급자재대", L652, 0)</f>
        <v>0</v>
      </c>
      <c r="AC652">
        <f>IF(P652="관급자 관급 자재대", L652, 0)</f>
        <v>0</v>
      </c>
      <c r="AD652">
        <f>IF(P652="사용자항목2", L652, 0)</f>
        <v>0</v>
      </c>
      <c r="AE652">
        <f>IF(P652="안전관리비", L652, 0)</f>
        <v>0</v>
      </c>
      <c r="AF652">
        <f>IF(P652="품질관리비", L652, 0)</f>
        <v>0</v>
      </c>
      <c r="AG652">
        <f>IF(P652="사용자항목5", L652, 0)</f>
        <v>0</v>
      </c>
      <c r="AH652">
        <f>IF(P652="사용자항목6", L652, 0)</f>
        <v>0</v>
      </c>
      <c r="AI652">
        <f>IF(P652="사용자항목7", L652, 0)</f>
        <v>0</v>
      </c>
      <c r="AJ652">
        <f>IF(P652="사용자항목8", L652, 0)</f>
        <v>0</v>
      </c>
      <c r="AK652">
        <f>IF(P652="사용자항목9", L652, 0)</f>
        <v>0</v>
      </c>
      <c r="AL652">
        <f>IF(P652="사용자항목10", L652, 0)</f>
        <v>0</v>
      </c>
      <c r="AM652">
        <f>IF(P652="사용자항목11", L652, 0)</f>
        <v>0</v>
      </c>
      <c r="AN652">
        <f>IF(P652="사용자항목12", L652, 0)</f>
        <v>0</v>
      </c>
      <c r="AO652">
        <f>IF(P652="사용자항목13", L652, 0)</f>
        <v>0</v>
      </c>
      <c r="AP652">
        <f>IF(P652="사용자항목14", L652, 0)</f>
        <v>0</v>
      </c>
      <c r="AQ652">
        <f>IF(P652="사용자항목15", L652, 0)</f>
        <v>0</v>
      </c>
      <c r="AR652">
        <f>IF(P652="사용자항목16", L652, 0)</f>
        <v>0</v>
      </c>
      <c r="AS652">
        <f>IF(P652="사용자항목17", L652, 0)</f>
        <v>0</v>
      </c>
      <c r="AT652">
        <f>IF(P652="사용자항목18", L652, 0)</f>
        <v>0</v>
      </c>
      <c r="AU652">
        <f>IF(P652="사용자항목19", L652, 0)</f>
        <v>0</v>
      </c>
    </row>
    <row r="653" spans="1:50" ht="23.1" customHeight="1" x14ac:dyDescent="0.3">
      <c r="A653" s="6" t="s">
        <v>361</v>
      </c>
      <c r="B653" s="6" t="s">
        <v>363</v>
      </c>
      <c r="C653" s="8" t="s">
        <v>27</v>
      </c>
      <c r="D653" s="9">
        <v>280.5</v>
      </c>
      <c r="E653" s="9"/>
      <c r="F653" s="9">
        <f>ROUNDDOWN(D653*E653, 0)</f>
        <v>0</v>
      </c>
      <c r="G653" s="9"/>
      <c r="H653" s="9">
        <f>ROUNDDOWN(D653*G653, 0)</f>
        <v>0</v>
      </c>
      <c r="I653" s="9"/>
      <c r="J653" s="9">
        <f>ROUNDDOWN(D653*I653, 0)</f>
        <v>0</v>
      </c>
      <c r="K653" s="9">
        <f t="shared" si="556"/>
        <v>0</v>
      </c>
      <c r="L653" s="9">
        <f t="shared" si="556"/>
        <v>0</v>
      </c>
      <c r="M653" s="15"/>
      <c r="O653" t="str">
        <f>""</f>
        <v/>
      </c>
      <c r="P653" s="1" t="s">
        <v>129</v>
      </c>
      <c r="Q653">
        <v>1</v>
      </c>
      <c r="R653">
        <f>IF(P653="기계경비", J653, 0)</f>
        <v>0</v>
      </c>
      <c r="S653">
        <f>IF(P653="운반비", J653, 0)</f>
        <v>0</v>
      </c>
      <c r="T653">
        <f>IF(P653="작업부산물", F653, 0)</f>
        <v>0</v>
      </c>
      <c r="U653">
        <f>IF(P653="관급", F653, 0)</f>
        <v>0</v>
      </c>
      <c r="V653">
        <f>IF(P653="외주비", J653, 0)</f>
        <v>0</v>
      </c>
      <c r="W653">
        <f>IF(P653="장비비", J653, 0)</f>
        <v>0</v>
      </c>
      <c r="X653">
        <f>IF(P653="폐기물처리비", J653, 0)</f>
        <v>0</v>
      </c>
      <c r="Y653">
        <f>IF(P653="가설비", J653, 0)</f>
        <v>0</v>
      </c>
      <c r="Z653">
        <f>IF(P653="잡비제외분", F653, 0)</f>
        <v>0</v>
      </c>
      <c r="AA653">
        <f>IF(P653="사급자재대", L653, 0)</f>
        <v>0</v>
      </c>
      <c r="AB653">
        <f>IF(P653="관급자재대", L653, 0)</f>
        <v>0</v>
      </c>
      <c r="AC653">
        <f>IF(P653="관급자 관급 자재대", L653, 0)</f>
        <v>0</v>
      </c>
      <c r="AD653">
        <f>IF(P653="사용자항목2", L653, 0)</f>
        <v>0</v>
      </c>
      <c r="AE653">
        <f>IF(P653="안전관리비", L653, 0)</f>
        <v>0</v>
      </c>
      <c r="AF653">
        <f>IF(P653="품질관리비", L653, 0)</f>
        <v>0</v>
      </c>
      <c r="AG653">
        <f>IF(P653="사용자항목5", L653, 0)</f>
        <v>0</v>
      </c>
      <c r="AH653">
        <f>IF(P653="사용자항목6", L653, 0)</f>
        <v>0</v>
      </c>
      <c r="AI653">
        <f>IF(P653="사용자항목7", L653, 0)</f>
        <v>0</v>
      </c>
      <c r="AJ653">
        <f>IF(P653="사용자항목8", L653, 0)</f>
        <v>0</v>
      </c>
      <c r="AK653">
        <f>IF(P653="사용자항목9", L653, 0)</f>
        <v>0</v>
      </c>
      <c r="AL653">
        <f>IF(P653="사용자항목10", L653, 0)</f>
        <v>0</v>
      </c>
      <c r="AM653">
        <f>IF(P653="사용자항목11", L653, 0)</f>
        <v>0</v>
      </c>
      <c r="AN653">
        <f>IF(P653="사용자항목12", L653, 0)</f>
        <v>0</v>
      </c>
      <c r="AO653">
        <f>IF(P653="사용자항목13", L653, 0)</f>
        <v>0</v>
      </c>
      <c r="AP653">
        <f>IF(P653="사용자항목14", L653, 0)</f>
        <v>0</v>
      </c>
      <c r="AQ653">
        <f>IF(P653="사용자항목15", L653, 0)</f>
        <v>0</v>
      </c>
      <c r="AR653">
        <f>IF(P653="사용자항목16", L653, 0)</f>
        <v>0</v>
      </c>
      <c r="AS653">
        <f>IF(P653="사용자항목17", L653, 0)</f>
        <v>0</v>
      </c>
      <c r="AT653">
        <f>IF(P653="사용자항목18", L653, 0)</f>
        <v>0</v>
      </c>
      <c r="AU653">
        <f>IF(P653="사용자항목19", L653, 0)</f>
        <v>0</v>
      </c>
    </row>
    <row r="654" spans="1:50" ht="23.1" customHeight="1" x14ac:dyDescent="0.3">
      <c r="A654" s="6" t="s">
        <v>364</v>
      </c>
      <c r="B654" s="6" t="s">
        <v>365</v>
      </c>
      <c r="C654" s="8" t="s">
        <v>27</v>
      </c>
      <c r="D654" s="9">
        <v>8.1</v>
      </c>
      <c r="E654" s="9"/>
      <c r="F654" s="9">
        <f>ROUNDDOWN(D654*E654, 0)</f>
        <v>0</v>
      </c>
      <c r="G654" s="9"/>
      <c r="H654" s="9">
        <f>ROUNDDOWN(D654*G654, 0)</f>
        <v>0</v>
      </c>
      <c r="I654" s="9"/>
      <c r="J654" s="9">
        <f>ROUNDDOWN(D654*I654, 0)</f>
        <v>0</v>
      </c>
      <c r="K654" s="9">
        <f t="shared" si="556"/>
        <v>0</v>
      </c>
      <c r="L654" s="9">
        <f t="shared" si="556"/>
        <v>0</v>
      </c>
      <c r="M654" s="15"/>
      <c r="O654" t="str">
        <f>""</f>
        <v/>
      </c>
      <c r="P654" s="1" t="s">
        <v>129</v>
      </c>
      <c r="Q654">
        <v>1</v>
      </c>
      <c r="R654">
        <f>IF(P654="기계경비", J654, 0)</f>
        <v>0</v>
      </c>
      <c r="S654">
        <f>IF(P654="운반비", J654, 0)</f>
        <v>0</v>
      </c>
      <c r="T654">
        <f>IF(P654="작업부산물", F654, 0)</f>
        <v>0</v>
      </c>
      <c r="U654">
        <f>IF(P654="관급", F654, 0)</f>
        <v>0</v>
      </c>
      <c r="V654">
        <f>IF(P654="외주비", J654, 0)</f>
        <v>0</v>
      </c>
      <c r="W654">
        <f>IF(P654="장비비", J654, 0)</f>
        <v>0</v>
      </c>
      <c r="X654">
        <f>IF(P654="폐기물처리비", J654, 0)</f>
        <v>0</v>
      </c>
      <c r="Y654">
        <f>IF(P654="가설비", J654, 0)</f>
        <v>0</v>
      </c>
      <c r="Z654">
        <f>IF(P654="잡비제외분", F654, 0)</f>
        <v>0</v>
      </c>
      <c r="AA654">
        <f>IF(P654="사급자재대", L654, 0)</f>
        <v>0</v>
      </c>
      <c r="AB654">
        <f>IF(P654="관급자재대", L654, 0)</f>
        <v>0</v>
      </c>
      <c r="AC654">
        <f>IF(P654="관급자 관급 자재대", L654, 0)</f>
        <v>0</v>
      </c>
      <c r="AD654">
        <f>IF(P654="사용자항목2", L654, 0)</f>
        <v>0</v>
      </c>
      <c r="AE654">
        <f>IF(P654="안전관리비", L654, 0)</f>
        <v>0</v>
      </c>
      <c r="AF654">
        <f>IF(P654="품질관리비", L654, 0)</f>
        <v>0</v>
      </c>
      <c r="AG654">
        <f>IF(P654="사용자항목5", L654, 0)</f>
        <v>0</v>
      </c>
      <c r="AH654">
        <f>IF(P654="사용자항목6", L654, 0)</f>
        <v>0</v>
      </c>
      <c r="AI654">
        <f>IF(P654="사용자항목7", L654, 0)</f>
        <v>0</v>
      </c>
      <c r="AJ654">
        <f>IF(P654="사용자항목8", L654, 0)</f>
        <v>0</v>
      </c>
      <c r="AK654">
        <f>IF(P654="사용자항목9", L654, 0)</f>
        <v>0</v>
      </c>
      <c r="AL654">
        <f>IF(P654="사용자항목10", L654, 0)</f>
        <v>0</v>
      </c>
      <c r="AM654">
        <f>IF(P654="사용자항목11", L654, 0)</f>
        <v>0</v>
      </c>
      <c r="AN654">
        <f>IF(P654="사용자항목12", L654, 0)</f>
        <v>0</v>
      </c>
      <c r="AO654">
        <f>IF(P654="사용자항목13", L654, 0)</f>
        <v>0</v>
      </c>
      <c r="AP654">
        <f>IF(P654="사용자항목14", L654, 0)</f>
        <v>0</v>
      </c>
      <c r="AQ654">
        <f>IF(P654="사용자항목15", L654, 0)</f>
        <v>0</v>
      </c>
      <c r="AR654">
        <f>IF(P654="사용자항목16", L654, 0)</f>
        <v>0</v>
      </c>
      <c r="AS654">
        <f>IF(P654="사용자항목17", L654, 0)</f>
        <v>0</v>
      </c>
      <c r="AT654">
        <f>IF(P654="사용자항목18", L654, 0)</f>
        <v>0</v>
      </c>
      <c r="AU654">
        <f>IF(P654="사용자항목19", L654, 0)</f>
        <v>0</v>
      </c>
    </row>
    <row r="655" spans="1:50" ht="23.1" customHeight="1" x14ac:dyDescent="0.3">
      <c r="A655" s="6" t="s">
        <v>138</v>
      </c>
      <c r="B655" s="7"/>
      <c r="C655" s="8" t="s">
        <v>27</v>
      </c>
      <c r="D655" s="9">
        <v>188.6</v>
      </c>
      <c r="E655" s="9"/>
      <c r="F655" s="9">
        <f>ROUNDDOWN(D655*E655, 0)</f>
        <v>0</v>
      </c>
      <c r="G655" s="9"/>
      <c r="H655" s="9">
        <f>ROUNDDOWN(D655*G655, 0)</f>
        <v>0</v>
      </c>
      <c r="I655" s="9"/>
      <c r="J655" s="9">
        <f>ROUNDDOWN(D655*I655, 0)</f>
        <v>0</v>
      </c>
      <c r="K655" s="9">
        <f t="shared" si="556"/>
        <v>0</v>
      </c>
      <c r="L655" s="9">
        <f t="shared" si="556"/>
        <v>0</v>
      </c>
      <c r="M655" s="15"/>
      <c r="O655" t="str">
        <f>""</f>
        <v/>
      </c>
      <c r="P655" s="1" t="s">
        <v>129</v>
      </c>
      <c r="Q655">
        <v>1</v>
      </c>
      <c r="R655">
        <f>IF(P655="기계경비", J655, 0)</f>
        <v>0</v>
      </c>
      <c r="S655">
        <f>IF(P655="운반비", J655, 0)</f>
        <v>0</v>
      </c>
      <c r="T655">
        <f>IF(P655="작업부산물", F655, 0)</f>
        <v>0</v>
      </c>
      <c r="U655">
        <f>IF(P655="관급", F655, 0)</f>
        <v>0</v>
      </c>
      <c r="V655">
        <f>IF(P655="외주비", J655, 0)</f>
        <v>0</v>
      </c>
      <c r="W655">
        <f>IF(P655="장비비", J655, 0)</f>
        <v>0</v>
      </c>
      <c r="X655">
        <f>IF(P655="폐기물처리비", J655, 0)</f>
        <v>0</v>
      </c>
      <c r="Y655">
        <f>IF(P655="가설비", J655, 0)</f>
        <v>0</v>
      </c>
      <c r="Z655">
        <f>IF(P655="잡비제외분", F655, 0)</f>
        <v>0</v>
      </c>
      <c r="AA655">
        <f>IF(P655="사급자재대", L655, 0)</f>
        <v>0</v>
      </c>
      <c r="AB655">
        <f>IF(P655="관급자재대", L655, 0)</f>
        <v>0</v>
      </c>
      <c r="AC655">
        <f>IF(P655="관급자 관급 자재대", L655, 0)</f>
        <v>0</v>
      </c>
      <c r="AD655">
        <f>IF(P655="사용자항목2", L655, 0)</f>
        <v>0</v>
      </c>
      <c r="AE655">
        <f>IF(P655="안전관리비", L655, 0)</f>
        <v>0</v>
      </c>
      <c r="AF655">
        <f>IF(P655="품질관리비", L655, 0)</f>
        <v>0</v>
      </c>
      <c r="AG655">
        <f>IF(P655="사용자항목5", L655, 0)</f>
        <v>0</v>
      </c>
      <c r="AH655">
        <f>IF(P655="사용자항목6", L655, 0)</f>
        <v>0</v>
      </c>
      <c r="AI655">
        <f>IF(P655="사용자항목7", L655, 0)</f>
        <v>0</v>
      </c>
      <c r="AJ655">
        <f>IF(P655="사용자항목8", L655, 0)</f>
        <v>0</v>
      </c>
      <c r="AK655">
        <f>IF(P655="사용자항목9", L655, 0)</f>
        <v>0</v>
      </c>
      <c r="AL655">
        <f>IF(P655="사용자항목10", L655, 0)</f>
        <v>0</v>
      </c>
      <c r="AM655">
        <f>IF(P655="사용자항목11", L655, 0)</f>
        <v>0</v>
      </c>
      <c r="AN655">
        <f>IF(P655="사용자항목12", L655, 0)</f>
        <v>0</v>
      </c>
      <c r="AO655">
        <f>IF(P655="사용자항목13", L655, 0)</f>
        <v>0</v>
      </c>
      <c r="AP655">
        <f>IF(P655="사용자항목14", L655, 0)</f>
        <v>0</v>
      </c>
      <c r="AQ655">
        <f>IF(P655="사용자항목15", L655, 0)</f>
        <v>0</v>
      </c>
      <c r="AR655">
        <f>IF(P655="사용자항목16", L655, 0)</f>
        <v>0</v>
      </c>
      <c r="AS655">
        <f>IF(P655="사용자항목17", L655, 0)</f>
        <v>0</v>
      </c>
      <c r="AT655">
        <f>IF(P655="사용자항목18", L655, 0)</f>
        <v>0</v>
      </c>
      <c r="AU655">
        <f>IF(P655="사용자항목19", L655, 0)</f>
        <v>0</v>
      </c>
    </row>
    <row r="656" spans="1:50" ht="23.1" customHeight="1" x14ac:dyDescent="0.3">
      <c r="A656" s="7"/>
      <c r="B656" s="7"/>
      <c r="C656" s="14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50" ht="23.1" customHeight="1" x14ac:dyDescent="0.3">
      <c r="A657" s="7"/>
      <c r="B657" s="7"/>
      <c r="C657" s="14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50" ht="23.1" customHeight="1" x14ac:dyDescent="0.3">
      <c r="A658" s="7"/>
      <c r="B658" s="7"/>
      <c r="C658" s="14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50" ht="23.1" customHeight="1" x14ac:dyDescent="0.3">
      <c r="A659" s="7"/>
      <c r="B659" s="7"/>
      <c r="C659" s="14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50" ht="23.1" customHeight="1" x14ac:dyDescent="0.3">
      <c r="A660" s="7"/>
      <c r="B660" s="7"/>
      <c r="C660" s="14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50" ht="23.1" customHeight="1" x14ac:dyDescent="0.3">
      <c r="A661" s="7"/>
      <c r="B661" s="7"/>
      <c r="C661" s="14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50" ht="23.1" customHeight="1" x14ac:dyDescent="0.3">
      <c r="A662" s="7"/>
      <c r="B662" s="7"/>
      <c r="C662" s="14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50" ht="23.1" customHeight="1" x14ac:dyDescent="0.3">
      <c r="A663" s="7"/>
      <c r="B663" s="7"/>
      <c r="C663" s="14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50" ht="23.1" customHeight="1" x14ac:dyDescent="0.3">
      <c r="A664" s="7"/>
      <c r="B664" s="7"/>
      <c r="C664" s="14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50" ht="23.1" customHeight="1" x14ac:dyDescent="0.3">
      <c r="A665" s="7"/>
      <c r="B665" s="7"/>
      <c r="C665" s="14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50" ht="23.1" customHeight="1" x14ac:dyDescent="0.3">
      <c r="A666" s="7"/>
      <c r="B666" s="7"/>
      <c r="C666" s="14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50" ht="23.1" customHeight="1" x14ac:dyDescent="0.3">
      <c r="A667" s="7"/>
      <c r="B667" s="7"/>
      <c r="C667" s="14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50" ht="23.1" customHeight="1" x14ac:dyDescent="0.3">
      <c r="A668" s="7"/>
      <c r="B668" s="7"/>
      <c r="C668" s="14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50" ht="23.1" customHeight="1" x14ac:dyDescent="0.3">
      <c r="A669" s="10" t="s">
        <v>131</v>
      </c>
      <c r="B669" s="11"/>
      <c r="C669" s="12"/>
      <c r="D669" s="13"/>
      <c r="E669" s="13"/>
      <c r="F669" s="13">
        <f>ROUNDDOWN(SUMIF(Q652:Q668, "1", F652:F668), 0)</f>
        <v>0</v>
      </c>
      <c r="G669" s="13"/>
      <c r="H669" s="13">
        <f>ROUNDDOWN(SUMIF(Q652:Q668, "1", H652:H668), 0)</f>
        <v>0</v>
      </c>
      <c r="I669" s="13"/>
      <c r="J669" s="13">
        <f>ROUNDDOWN(SUMIF(Q652:Q668, "1", J652:J668), 0)</f>
        <v>0</v>
      </c>
      <c r="K669" s="13"/>
      <c r="L669" s="13">
        <f>F669+H669+J669</f>
        <v>0</v>
      </c>
      <c r="M669" s="13"/>
      <c r="R669">
        <f t="shared" ref="R669:AX669" si="557">ROUNDDOWN(SUM(R652:R655), 0)</f>
        <v>0</v>
      </c>
      <c r="S669">
        <f t="shared" si="557"/>
        <v>0</v>
      </c>
      <c r="T669">
        <f t="shared" si="557"/>
        <v>0</v>
      </c>
      <c r="U669">
        <f t="shared" si="557"/>
        <v>0</v>
      </c>
      <c r="V669">
        <f t="shared" si="557"/>
        <v>0</v>
      </c>
      <c r="W669">
        <f t="shared" si="557"/>
        <v>0</v>
      </c>
      <c r="X669">
        <f t="shared" si="557"/>
        <v>0</v>
      </c>
      <c r="Y669">
        <f t="shared" si="557"/>
        <v>0</v>
      </c>
      <c r="Z669">
        <f t="shared" si="557"/>
        <v>0</v>
      </c>
      <c r="AA669">
        <f t="shared" si="557"/>
        <v>0</v>
      </c>
      <c r="AB669">
        <f t="shared" si="557"/>
        <v>0</v>
      </c>
      <c r="AC669">
        <f t="shared" si="557"/>
        <v>0</v>
      </c>
      <c r="AD669">
        <f t="shared" si="557"/>
        <v>0</v>
      </c>
      <c r="AE669">
        <f t="shared" si="557"/>
        <v>0</v>
      </c>
      <c r="AF669">
        <f t="shared" si="557"/>
        <v>0</v>
      </c>
      <c r="AG669">
        <f t="shared" si="557"/>
        <v>0</v>
      </c>
      <c r="AH669">
        <f t="shared" si="557"/>
        <v>0</v>
      </c>
      <c r="AI669">
        <f t="shared" si="557"/>
        <v>0</v>
      </c>
      <c r="AJ669">
        <f t="shared" si="557"/>
        <v>0</v>
      </c>
      <c r="AK669">
        <f t="shared" si="557"/>
        <v>0</v>
      </c>
      <c r="AL669">
        <f t="shared" si="557"/>
        <v>0</v>
      </c>
      <c r="AM669">
        <f t="shared" si="557"/>
        <v>0</v>
      </c>
      <c r="AN669">
        <f t="shared" si="557"/>
        <v>0</v>
      </c>
      <c r="AO669">
        <f t="shared" si="557"/>
        <v>0</v>
      </c>
      <c r="AP669">
        <f t="shared" si="557"/>
        <v>0</v>
      </c>
      <c r="AQ669">
        <f t="shared" si="557"/>
        <v>0</v>
      </c>
      <c r="AR669">
        <f t="shared" si="557"/>
        <v>0</v>
      </c>
      <c r="AS669">
        <f t="shared" si="557"/>
        <v>0</v>
      </c>
      <c r="AT669">
        <f t="shared" si="557"/>
        <v>0</v>
      </c>
      <c r="AU669">
        <f t="shared" si="557"/>
        <v>0</v>
      </c>
      <c r="AV669">
        <f t="shared" si="557"/>
        <v>0</v>
      </c>
      <c r="AW669">
        <f t="shared" si="557"/>
        <v>0</v>
      </c>
      <c r="AX669">
        <f t="shared" si="557"/>
        <v>0</v>
      </c>
    </row>
    <row r="670" spans="1:50" ht="23.1" customHeight="1" x14ac:dyDescent="0.3">
      <c r="A670" s="57" t="s">
        <v>522</v>
      </c>
      <c r="B670" s="58"/>
      <c r="C670" s="58"/>
      <c r="D670" s="58"/>
      <c r="E670" s="58"/>
      <c r="F670" s="58"/>
      <c r="G670" s="58"/>
      <c r="H670" s="58"/>
      <c r="I670" s="58"/>
      <c r="J670" s="58"/>
      <c r="K670" s="58"/>
      <c r="L670" s="58"/>
      <c r="M670" s="58"/>
    </row>
    <row r="671" spans="1:50" ht="23.1" customHeight="1" x14ac:dyDescent="0.3">
      <c r="A671" s="6" t="s">
        <v>110</v>
      </c>
      <c r="B671" s="6" t="s">
        <v>133</v>
      </c>
      <c r="C671" s="8" t="s">
        <v>134</v>
      </c>
      <c r="D671" s="9">
        <v>32</v>
      </c>
      <c r="E671" s="9"/>
      <c r="F671" s="9">
        <f>ROUNDDOWN(D671*E671, 0)</f>
        <v>0</v>
      </c>
      <c r="G671" s="9"/>
      <c r="H671" s="9">
        <f>ROUNDDOWN(D671*G671, 0)</f>
        <v>0</v>
      </c>
      <c r="I671" s="9"/>
      <c r="J671" s="9">
        <f>ROUNDDOWN(D671*I671, 0)</f>
        <v>0</v>
      </c>
      <c r="K671" s="9">
        <f t="shared" ref="K671:L674" si="558">E671+G671+I671</f>
        <v>0</v>
      </c>
      <c r="L671" s="9">
        <f t="shared" si="558"/>
        <v>0</v>
      </c>
      <c r="M671" s="15"/>
      <c r="O671" t="str">
        <f>""</f>
        <v/>
      </c>
      <c r="P671" s="1" t="s">
        <v>129</v>
      </c>
      <c r="Q671">
        <v>1</v>
      </c>
      <c r="R671">
        <f>IF(P671="기계경비", J671, 0)</f>
        <v>0</v>
      </c>
      <c r="S671">
        <f>IF(P671="운반비", J671, 0)</f>
        <v>0</v>
      </c>
      <c r="T671">
        <f>IF(P671="작업부산물", F671, 0)</f>
        <v>0</v>
      </c>
      <c r="U671">
        <f>IF(P671="관급", F671, 0)</f>
        <v>0</v>
      </c>
      <c r="V671">
        <f>IF(P671="외주비", J671, 0)</f>
        <v>0</v>
      </c>
      <c r="W671">
        <f>IF(P671="장비비", J671, 0)</f>
        <v>0</v>
      </c>
      <c r="X671">
        <f>IF(P671="폐기물처리비", J671, 0)</f>
        <v>0</v>
      </c>
      <c r="Y671">
        <f>IF(P671="가설비", J671, 0)</f>
        <v>0</v>
      </c>
      <c r="Z671">
        <f>IF(P671="잡비제외분", F671, 0)</f>
        <v>0</v>
      </c>
      <c r="AA671">
        <f>IF(P671="사급자재대", L671, 0)</f>
        <v>0</v>
      </c>
      <c r="AB671">
        <f>IF(P671="관급자재대", L671, 0)</f>
        <v>0</v>
      </c>
      <c r="AC671">
        <f>IF(P671="관급자 관급 자재대", L671, 0)</f>
        <v>0</v>
      </c>
      <c r="AD671">
        <f>IF(P671="사용자항목2", L671, 0)</f>
        <v>0</v>
      </c>
      <c r="AE671">
        <f>IF(P671="안전관리비", L671, 0)</f>
        <v>0</v>
      </c>
      <c r="AF671">
        <f>IF(P671="품질관리비", L671, 0)</f>
        <v>0</v>
      </c>
      <c r="AG671">
        <f>IF(P671="사용자항목5", L671, 0)</f>
        <v>0</v>
      </c>
      <c r="AH671">
        <f>IF(P671="사용자항목6", L671, 0)</f>
        <v>0</v>
      </c>
      <c r="AI671">
        <f>IF(P671="사용자항목7", L671, 0)</f>
        <v>0</v>
      </c>
      <c r="AJ671">
        <f>IF(P671="사용자항목8", L671, 0)</f>
        <v>0</v>
      </c>
      <c r="AK671">
        <f>IF(P671="사용자항목9", L671, 0)</f>
        <v>0</v>
      </c>
      <c r="AL671">
        <f>IF(P671="사용자항목10", L671, 0)</f>
        <v>0</v>
      </c>
      <c r="AM671">
        <f>IF(P671="사용자항목11", L671, 0)</f>
        <v>0</v>
      </c>
      <c r="AN671">
        <f>IF(P671="사용자항목12", L671, 0)</f>
        <v>0</v>
      </c>
      <c r="AO671">
        <f>IF(P671="사용자항목13", L671, 0)</f>
        <v>0</v>
      </c>
      <c r="AP671">
        <f>IF(P671="사용자항목14", L671, 0)</f>
        <v>0</v>
      </c>
      <c r="AQ671">
        <f>IF(P671="사용자항목15", L671, 0)</f>
        <v>0</v>
      </c>
      <c r="AR671">
        <f>IF(P671="사용자항목16", L671, 0)</f>
        <v>0</v>
      </c>
      <c r="AS671">
        <f>IF(P671="사용자항목17", L671, 0)</f>
        <v>0</v>
      </c>
      <c r="AT671">
        <f>IF(P671="사용자항목18", L671, 0)</f>
        <v>0</v>
      </c>
      <c r="AU671">
        <f>IF(P671="사용자항목19", L671, 0)</f>
        <v>0</v>
      </c>
    </row>
    <row r="672" spans="1:50" ht="23.1" customHeight="1" x14ac:dyDescent="0.3">
      <c r="A672" s="6" t="s">
        <v>108</v>
      </c>
      <c r="B672" s="6" t="s">
        <v>135</v>
      </c>
      <c r="C672" s="8" t="s">
        <v>134</v>
      </c>
      <c r="D672" s="9">
        <v>72</v>
      </c>
      <c r="E672" s="9"/>
      <c r="F672" s="9">
        <f>ROUNDDOWN(D672*E672, 0)</f>
        <v>0</v>
      </c>
      <c r="G672" s="9"/>
      <c r="H672" s="9">
        <f>ROUNDDOWN(D672*G672, 0)</f>
        <v>0</v>
      </c>
      <c r="I672" s="9"/>
      <c r="J672" s="9">
        <f>ROUNDDOWN(D672*I672, 0)</f>
        <v>0</v>
      </c>
      <c r="K672" s="9">
        <f t="shared" si="558"/>
        <v>0</v>
      </c>
      <c r="L672" s="9">
        <f t="shared" si="558"/>
        <v>0</v>
      </c>
      <c r="M672" s="15"/>
      <c r="O672" t="str">
        <f>""</f>
        <v/>
      </c>
      <c r="P672" s="1" t="s">
        <v>129</v>
      </c>
      <c r="Q672">
        <v>1</v>
      </c>
      <c r="R672">
        <f>IF(P672="기계경비", J672, 0)</f>
        <v>0</v>
      </c>
      <c r="S672">
        <f>IF(P672="운반비", J672, 0)</f>
        <v>0</v>
      </c>
      <c r="T672">
        <f>IF(P672="작업부산물", F672, 0)</f>
        <v>0</v>
      </c>
      <c r="U672">
        <f>IF(P672="관급", F672, 0)</f>
        <v>0</v>
      </c>
      <c r="V672">
        <f>IF(P672="외주비", J672, 0)</f>
        <v>0</v>
      </c>
      <c r="W672">
        <f>IF(P672="장비비", J672, 0)</f>
        <v>0</v>
      </c>
      <c r="X672">
        <f>IF(P672="폐기물처리비", J672, 0)</f>
        <v>0</v>
      </c>
      <c r="Y672">
        <f>IF(P672="가설비", J672, 0)</f>
        <v>0</v>
      </c>
      <c r="Z672">
        <f>IF(P672="잡비제외분", F672, 0)</f>
        <v>0</v>
      </c>
      <c r="AA672">
        <f>IF(P672="사급자재대", L672, 0)</f>
        <v>0</v>
      </c>
      <c r="AB672">
        <f>IF(P672="관급자재대", L672, 0)</f>
        <v>0</v>
      </c>
      <c r="AC672">
        <f>IF(P672="관급자 관급 자재대", L672, 0)</f>
        <v>0</v>
      </c>
      <c r="AD672">
        <f>IF(P672="사용자항목2", L672, 0)</f>
        <v>0</v>
      </c>
      <c r="AE672">
        <f>IF(P672="안전관리비", L672, 0)</f>
        <v>0</v>
      </c>
      <c r="AF672">
        <f>IF(P672="품질관리비", L672, 0)</f>
        <v>0</v>
      </c>
      <c r="AG672">
        <f>IF(P672="사용자항목5", L672, 0)</f>
        <v>0</v>
      </c>
      <c r="AH672">
        <f>IF(P672="사용자항목6", L672, 0)</f>
        <v>0</v>
      </c>
      <c r="AI672">
        <f>IF(P672="사용자항목7", L672, 0)</f>
        <v>0</v>
      </c>
      <c r="AJ672">
        <f>IF(P672="사용자항목8", L672, 0)</f>
        <v>0</v>
      </c>
      <c r="AK672">
        <f>IF(P672="사용자항목9", L672, 0)</f>
        <v>0</v>
      </c>
      <c r="AL672">
        <f>IF(P672="사용자항목10", L672, 0)</f>
        <v>0</v>
      </c>
      <c r="AM672">
        <f>IF(P672="사용자항목11", L672, 0)</f>
        <v>0</v>
      </c>
      <c r="AN672">
        <f>IF(P672="사용자항목12", L672, 0)</f>
        <v>0</v>
      </c>
      <c r="AO672">
        <f>IF(P672="사용자항목13", L672, 0)</f>
        <v>0</v>
      </c>
      <c r="AP672">
        <f>IF(P672="사용자항목14", L672, 0)</f>
        <v>0</v>
      </c>
      <c r="AQ672">
        <f>IF(P672="사용자항목15", L672, 0)</f>
        <v>0</v>
      </c>
      <c r="AR672">
        <f>IF(P672="사용자항목16", L672, 0)</f>
        <v>0</v>
      </c>
      <c r="AS672">
        <f>IF(P672="사용자항목17", L672, 0)</f>
        <v>0</v>
      </c>
      <c r="AT672">
        <f>IF(P672="사용자항목18", L672, 0)</f>
        <v>0</v>
      </c>
      <c r="AU672">
        <f>IF(P672="사용자항목19", L672, 0)</f>
        <v>0</v>
      </c>
    </row>
    <row r="673" spans="1:50" ht="23.1" customHeight="1" x14ac:dyDescent="0.3">
      <c r="A673" s="6" t="s">
        <v>177</v>
      </c>
      <c r="B673" s="6" t="s">
        <v>178</v>
      </c>
      <c r="C673" s="8" t="s">
        <v>179</v>
      </c>
      <c r="D673" s="9">
        <v>1</v>
      </c>
      <c r="E673" s="9"/>
      <c r="F673" s="9">
        <f>ROUNDDOWN(D673*E673, 0)</f>
        <v>0</v>
      </c>
      <c r="G673" s="9"/>
      <c r="H673" s="9">
        <f>ROUNDDOWN(D673*G673, 0)</f>
        <v>0</v>
      </c>
      <c r="I673" s="9"/>
      <c r="J673" s="9">
        <f>ROUNDDOWN(D673*I673, 0)</f>
        <v>0</v>
      </c>
      <c r="K673" s="9">
        <f t="shared" si="558"/>
        <v>0</v>
      </c>
      <c r="L673" s="9">
        <f t="shared" si="558"/>
        <v>0</v>
      </c>
      <c r="M673" s="15"/>
      <c r="O673" t="str">
        <f>""</f>
        <v/>
      </c>
      <c r="P673" s="1" t="s">
        <v>129</v>
      </c>
      <c r="Q673">
        <v>1</v>
      </c>
      <c r="R673">
        <f>IF(P673="기계경비", J673, 0)</f>
        <v>0</v>
      </c>
      <c r="S673">
        <f>IF(P673="운반비", J673, 0)</f>
        <v>0</v>
      </c>
      <c r="T673">
        <f>IF(P673="작업부산물", F673, 0)</f>
        <v>0</v>
      </c>
      <c r="U673">
        <f>IF(P673="관급", F673, 0)</f>
        <v>0</v>
      </c>
      <c r="V673">
        <f>IF(P673="외주비", J673, 0)</f>
        <v>0</v>
      </c>
      <c r="W673">
        <f>IF(P673="장비비", J673, 0)</f>
        <v>0</v>
      </c>
      <c r="X673">
        <f>IF(P673="폐기물처리비", J673, 0)</f>
        <v>0</v>
      </c>
      <c r="Y673">
        <f>IF(P673="가설비", J673, 0)</f>
        <v>0</v>
      </c>
      <c r="Z673">
        <f>IF(P673="잡비제외분", F673, 0)</f>
        <v>0</v>
      </c>
      <c r="AA673">
        <f>IF(P673="사급자재대", L673, 0)</f>
        <v>0</v>
      </c>
      <c r="AB673">
        <f>IF(P673="관급자재대", L673, 0)</f>
        <v>0</v>
      </c>
      <c r="AC673">
        <f>IF(P673="관급자 관급 자재대", L673, 0)</f>
        <v>0</v>
      </c>
      <c r="AD673">
        <f>IF(P673="사용자항목2", L673, 0)</f>
        <v>0</v>
      </c>
      <c r="AE673">
        <f>IF(P673="안전관리비", L673, 0)</f>
        <v>0</v>
      </c>
      <c r="AF673">
        <f>IF(P673="품질관리비", L673, 0)</f>
        <v>0</v>
      </c>
      <c r="AG673">
        <f>IF(P673="사용자항목5", L673, 0)</f>
        <v>0</v>
      </c>
      <c r="AH673">
        <f>IF(P673="사용자항목6", L673, 0)</f>
        <v>0</v>
      </c>
      <c r="AI673">
        <f>IF(P673="사용자항목7", L673, 0)</f>
        <v>0</v>
      </c>
      <c r="AJ673">
        <f>IF(P673="사용자항목8", L673, 0)</f>
        <v>0</v>
      </c>
      <c r="AK673">
        <f>IF(P673="사용자항목9", L673, 0)</f>
        <v>0</v>
      </c>
      <c r="AL673">
        <f>IF(P673="사용자항목10", L673, 0)</f>
        <v>0</v>
      </c>
      <c r="AM673">
        <f>IF(P673="사용자항목11", L673, 0)</f>
        <v>0</v>
      </c>
      <c r="AN673">
        <f>IF(P673="사용자항목12", L673, 0)</f>
        <v>0</v>
      </c>
      <c r="AO673">
        <f>IF(P673="사용자항목13", L673, 0)</f>
        <v>0</v>
      </c>
      <c r="AP673">
        <f>IF(P673="사용자항목14", L673, 0)</f>
        <v>0</v>
      </c>
      <c r="AQ673">
        <f>IF(P673="사용자항목15", L673, 0)</f>
        <v>0</v>
      </c>
      <c r="AR673">
        <f>IF(P673="사용자항목16", L673, 0)</f>
        <v>0</v>
      </c>
      <c r="AS673">
        <f>IF(P673="사용자항목17", L673, 0)</f>
        <v>0</v>
      </c>
      <c r="AT673">
        <f>IF(P673="사용자항목18", L673, 0)</f>
        <v>0</v>
      </c>
      <c r="AU673">
        <f>IF(P673="사용자항목19", L673, 0)</f>
        <v>0</v>
      </c>
    </row>
    <row r="674" spans="1:50" ht="23.1" customHeight="1" x14ac:dyDescent="0.3">
      <c r="A674" s="6" t="s">
        <v>236</v>
      </c>
      <c r="B674" s="6" t="s">
        <v>237</v>
      </c>
      <c r="C674" s="8" t="s">
        <v>27</v>
      </c>
      <c r="D674" s="9">
        <v>449.6</v>
      </c>
      <c r="E674" s="9"/>
      <c r="F674" s="9">
        <f>ROUNDDOWN(D674*E674, 0)</f>
        <v>0</v>
      </c>
      <c r="G674" s="9"/>
      <c r="H674" s="9">
        <f>ROUNDDOWN(D674*G674, 0)</f>
        <v>0</v>
      </c>
      <c r="I674" s="9"/>
      <c r="J674" s="9">
        <f>ROUNDDOWN(D674*I674, 0)</f>
        <v>0</v>
      </c>
      <c r="K674" s="9">
        <f t="shared" si="558"/>
        <v>0</v>
      </c>
      <c r="L674" s="9">
        <f t="shared" si="558"/>
        <v>0</v>
      </c>
      <c r="M674" s="15"/>
      <c r="O674" t="str">
        <f>""</f>
        <v/>
      </c>
      <c r="P674" s="1" t="s">
        <v>129</v>
      </c>
      <c r="Q674">
        <v>1</v>
      </c>
      <c r="R674">
        <f>IF(P674="기계경비", J674, 0)</f>
        <v>0</v>
      </c>
      <c r="S674">
        <f>IF(P674="운반비", J674, 0)</f>
        <v>0</v>
      </c>
      <c r="T674">
        <f>IF(P674="작업부산물", F674, 0)</f>
        <v>0</v>
      </c>
      <c r="U674">
        <f>IF(P674="관급", F674, 0)</f>
        <v>0</v>
      </c>
      <c r="V674">
        <f>IF(P674="외주비", J674, 0)</f>
        <v>0</v>
      </c>
      <c r="W674">
        <f>IF(P674="장비비", J674, 0)</f>
        <v>0</v>
      </c>
      <c r="X674">
        <f>IF(P674="폐기물처리비", J674, 0)</f>
        <v>0</v>
      </c>
      <c r="Y674">
        <f>IF(P674="가설비", J674, 0)</f>
        <v>0</v>
      </c>
      <c r="Z674">
        <f>IF(P674="잡비제외분", F674, 0)</f>
        <v>0</v>
      </c>
      <c r="AA674">
        <f>IF(P674="사급자재대", L674, 0)</f>
        <v>0</v>
      </c>
      <c r="AB674">
        <f>IF(P674="관급자재대", L674, 0)</f>
        <v>0</v>
      </c>
      <c r="AC674">
        <f>IF(P674="관급자 관급 자재대", L674, 0)</f>
        <v>0</v>
      </c>
      <c r="AD674">
        <f>IF(P674="사용자항목2", L674, 0)</f>
        <v>0</v>
      </c>
      <c r="AE674">
        <f>IF(P674="안전관리비", L674, 0)</f>
        <v>0</v>
      </c>
      <c r="AF674">
        <f>IF(P674="품질관리비", L674, 0)</f>
        <v>0</v>
      </c>
      <c r="AG674">
        <f>IF(P674="사용자항목5", L674, 0)</f>
        <v>0</v>
      </c>
      <c r="AH674">
        <f>IF(P674="사용자항목6", L674, 0)</f>
        <v>0</v>
      </c>
      <c r="AI674">
        <f>IF(P674="사용자항목7", L674, 0)</f>
        <v>0</v>
      </c>
      <c r="AJ674">
        <f>IF(P674="사용자항목8", L674, 0)</f>
        <v>0</v>
      </c>
      <c r="AK674">
        <f>IF(P674="사용자항목9", L674, 0)</f>
        <v>0</v>
      </c>
      <c r="AL674">
        <f>IF(P674="사용자항목10", L674, 0)</f>
        <v>0</v>
      </c>
      <c r="AM674">
        <f>IF(P674="사용자항목11", L674, 0)</f>
        <v>0</v>
      </c>
      <c r="AN674">
        <f>IF(P674="사용자항목12", L674, 0)</f>
        <v>0</v>
      </c>
      <c r="AO674">
        <f>IF(P674="사용자항목13", L674, 0)</f>
        <v>0</v>
      </c>
      <c r="AP674">
        <f>IF(P674="사용자항목14", L674, 0)</f>
        <v>0</v>
      </c>
      <c r="AQ674">
        <f>IF(P674="사용자항목15", L674, 0)</f>
        <v>0</v>
      </c>
      <c r="AR674">
        <f>IF(P674="사용자항목16", L674, 0)</f>
        <v>0</v>
      </c>
      <c r="AS674">
        <f>IF(P674="사용자항목17", L674, 0)</f>
        <v>0</v>
      </c>
      <c r="AT674">
        <f>IF(P674="사용자항목18", L674, 0)</f>
        <v>0</v>
      </c>
      <c r="AU674">
        <f>IF(P674="사용자항목19", L674, 0)</f>
        <v>0</v>
      </c>
    </row>
    <row r="675" spans="1:50" ht="23.1" customHeight="1" x14ac:dyDescent="0.3">
      <c r="A675" s="7"/>
      <c r="B675" s="7"/>
      <c r="C675" s="14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50" ht="23.1" customHeight="1" x14ac:dyDescent="0.3">
      <c r="A676" s="7"/>
      <c r="B676" s="7"/>
      <c r="C676" s="14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50" ht="23.1" customHeight="1" x14ac:dyDescent="0.3">
      <c r="A677" s="7"/>
      <c r="B677" s="7"/>
      <c r="C677" s="14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50" ht="23.1" customHeight="1" x14ac:dyDescent="0.3">
      <c r="A678" s="7"/>
      <c r="B678" s="7"/>
      <c r="C678" s="14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50" ht="23.1" customHeight="1" x14ac:dyDescent="0.3">
      <c r="A679" s="7"/>
      <c r="B679" s="7"/>
      <c r="C679" s="14"/>
      <c r="D679" s="9"/>
      <c r="E679" s="9"/>
      <c r="F679" s="9"/>
      <c r="G679" s="9"/>
      <c r="H679" s="9"/>
      <c r="I679" s="9"/>
      <c r="J679" s="9"/>
      <c r="K679" s="9"/>
      <c r="L679" s="9"/>
      <c r="M679" s="9"/>
    </row>
    <row r="680" spans="1:50" ht="23.1" customHeight="1" x14ac:dyDescent="0.3">
      <c r="A680" s="7"/>
      <c r="B680" s="7"/>
      <c r="C680" s="14"/>
      <c r="D680" s="9"/>
      <c r="E680" s="9"/>
      <c r="F680" s="9"/>
      <c r="G680" s="9"/>
      <c r="H680" s="9"/>
      <c r="I680" s="9"/>
      <c r="J680" s="9"/>
      <c r="K680" s="9"/>
      <c r="L680" s="9"/>
      <c r="M680" s="9"/>
    </row>
    <row r="681" spans="1:50" ht="23.1" customHeight="1" x14ac:dyDescent="0.3">
      <c r="A681" s="7"/>
      <c r="B681" s="7"/>
      <c r="C681" s="14"/>
      <c r="D681" s="9"/>
      <c r="E681" s="9"/>
      <c r="F681" s="9"/>
      <c r="G681" s="9"/>
      <c r="H681" s="9"/>
      <c r="I681" s="9"/>
      <c r="J681" s="9"/>
      <c r="K681" s="9"/>
      <c r="L681" s="9"/>
      <c r="M681" s="9"/>
    </row>
    <row r="682" spans="1:50" ht="23.1" customHeight="1" x14ac:dyDescent="0.3">
      <c r="A682" s="7"/>
      <c r="B682" s="7"/>
      <c r="C682" s="14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50" ht="23.1" customHeight="1" x14ac:dyDescent="0.3">
      <c r="A683" s="7"/>
      <c r="B683" s="7"/>
      <c r="C683" s="14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50" ht="23.1" customHeight="1" x14ac:dyDescent="0.3">
      <c r="A684" s="7"/>
      <c r="B684" s="7"/>
      <c r="C684" s="14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50" ht="23.1" customHeight="1" x14ac:dyDescent="0.3">
      <c r="A685" s="7"/>
      <c r="B685" s="7"/>
      <c r="C685" s="14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50" ht="23.1" customHeight="1" x14ac:dyDescent="0.3">
      <c r="A686" s="7"/>
      <c r="B686" s="7"/>
      <c r="C686" s="14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50" ht="23.1" customHeight="1" x14ac:dyDescent="0.3">
      <c r="A687" s="7"/>
      <c r="B687" s="7"/>
      <c r="C687" s="14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50" ht="23.1" customHeight="1" x14ac:dyDescent="0.3">
      <c r="A688" s="10" t="s">
        <v>131</v>
      </c>
      <c r="B688" s="11"/>
      <c r="C688" s="12"/>
      <c r="D688" s="13"/>
      <c r="E688" s="13"/>
      <c r="F688" s="13">
        <f>ROUNDDOWN(SUMIF(Q671:Q687, "1", F671:F687), 0)</f>
        <v>0</v>
      </c>
      <c r="G688" s="13"/>
      <c r="H688" s="13">
        <f>ROUNDDOWN(SUMIF(Q671:Q687, "1", H671:H687), 0)</f>
        <v>0</v>
      </c>
      <c r="I688" s="13"/>
      <c r="J688" s="13">
        <f>ROUNDDOWN(SUMIF(Q671:Q687, "1", J671:J687), 0)</f>
        <v>0</v>
      </c>
      <c r="K688" s="13"/>
      <c r="L688" s="13">
        <f>F688+H688+J688</f>
        <v>0</v>
      </c>
      <c r="M688" s="13"/>
      <c r="R688">
        <f t="shared" ref="R688:AX688" si="559">ROUNDDOWN(SUM(R671:R674), 0)</f>
        <v>0</v>
      </c>
      <c r="S688">
        <f t="shared" si="559"/>
        <v>0</v>
      </c>
      <c r="T688">
        <f t="shared" si="559"/>
        <v>0</v>
      </c>
      <c r="U688">
        <f t="shared" si="559"/>
        <v>0</v>
      </c>
      <c r="V688">
        <f t="shared" si="559"/>
        <v>0</v>
      </c>
      <c r="W688">
        <f t="shared" si="559"/>
        <v>0</v>
      </c>
      <c r="X688">
        <f t="shared" si="559"/>
        <v>0</v>
      </c>
      <c r="Y688">
        <f t="shared" si="559"/>
        <v>0</v>
      </c>
      <c r="Z688">
        <f t="shared" si="559"/>
        <v>0</v>
      </c>
      <c r="AA688">
        <f t="shared" si="559"/>
        <v>0</v>
      </c>
      <c r="AB688">
        <f t="shared" si="559"/>
        <v>0</v>
      </c>
      <c r="AC688">
        <f t="shared" si="559"/>
        <v>0</v>
      </c>
      <c r="AD688">
        <f t="shared" si="559"/>
        <v>0</v>
      </c>
      <c r="AE688">
        <f t="shared" si="559"/>
        <v>0</v>
      </c>
      <c r="AF688">
        <f t="shared" si="559"/>
        <v>0</v>
      </c>
      <c r="AG688">
        <f t="shared" si="559"/>
        <v>0</v>
      </c>
      <c r="AH688">
        <f t="shared" si="559"/>
        <v>0</v>
      </c>
      <c r="AI688">
        <f t="shared" si="559"/>
        <v>0</v>
      </c>
      <c r="AJ688">
        <f t="shared" si="559"/>
        <v>0</v>
      </c>
      <c r="AK688">
        <f t="shared" si="559"/>
        <v>0</v>
      </c>
      <c r="AL688">
        <f t="shared" si="559"/>
        <v>0</v>
      </c>
      <c r="AM688">
        <f t="shared" si="559"/>
        <v>0</v>
      </c>
      <c r="AN688">
        <f t="shared" si="559"/>
        <v>0</v>
      </c>
      <c r="AO688">
        <f t="shared" si="559"/>
        <v>0</v>
      </c>
      <c r="AP688">
        <f t="shared" si="559"/>
        <v>0</v>
      </c>
      <c r="AQ688">
        <f t="shared" si="559"/>
        <v>0</v>
      </c>
      <c r="AR688">
        <f t="shared" si="559"/>
        <v>0</v>
      </c>
      <c r="AS688">
        <f t="shared" si="559"/>
        <v>0</v>
      </c>
      <c r="AT688">
        <f t="shared" si="559"/>
        <v>0</v>
      </c>
      <c r="AU688">
        <f t="shared" si="559"/>
        <v>0</v>
      </c>
      <c r="AV688">
        <f t="shared" si="559"/>
        <v>0</v>
      </c>
      <c r="AW688">
        <f t="shared" si="559"/>
        <v>0</v>
      </c>
      <c r="AX688">
        <f t="shared" si="559"/>
        <v>0</v>
      </c>
    </row>
    <row r="689" spans="1:47" ht="23.1" customHeight="1" x14ac:dyDescent="0.3">
      <c r="A689" s="57" t="s">
        <v>523</v>
      </c>
      <c r="B689" s="58"/>
      <c r="C689" s="58"/>
      <c r="D689" s="58"/>
      <c r="E689" s="58"/>
      <c r="F689" s="58"/>
      <c r="G689" s="58"/>
      <c r="H689" s="58"/>
      <c r="I689" s="58"/>
      <c r="J689" s="58"/>
      <c r="K689" s="58"/>
      <c r="L689" s="58"/>
      <c r="M689" s="58"/>
    </row>
    <row r="690" spans="1:47" ht="23.1" customHeight="1" x14ac:dyDescent="0.3">
      <c r="A690" s="6" t="s">
        <v>77</v>
      </c>
      <c r="B690" s="6" t="s">
        <v>78</v>
      </c>
      <c r="C690" s="8" t="s">
        <v>79</v>
      </c>
      <c r="D690" s="9">
        <v>0.2</v>
      </c>
      <c r="E690" s="9"/>
      <c r="F690" s="9">
        <f>ROUNDDOWN(D690*E690, 0)</f>
        <v>0</v>
      </c>
      <c r="G690" s="9">
        <v>0</v>
      </c>
      <c r="H690" s="9">
        <f>ROUNDDOWN(D690*G690, 0)</f>
        <v>0</v>
      </c>
      <c r="I690" s="9">
        <v>0</v>
      </c>
      <c r="J690" s="9">
        <f>ROUNDDOWN(D690*I690, 0)</f>
        <v>0</v>
      </c>
      <c r="K690" s="9">
        <f t="shared" ref="K690:K702" si="560">E690+G690+I690</f>
        <v>0</v>
      </c>
      <c r="L690" s="9">
        <f t="shared" ref="L690:L702" si="561">F690+H690+J690</f>
        <v>0</v>
      </c>
      <c r="M690" s="15"/>
      <c r="O690" t="str">
        <f>"01"</f>
        <v>01</v>
      </c>
      <c r="P690" s="1" t="s">
        <v>129</v>
      </c>
      <c r="Q690">
        <v>1</v>
      </c>
      <c r="R690">
        <f t="shared" ref="R690:R702" si="562">IF(P690="기계경비", J690, 0)</f>
        <v>0</v>
      </c>
      <c r="S690">
        <f t="shared" ref="S690:S702" si="563">IF(P690="운반비", J690, 0)</f>
        <v>0</v>
      </c>
      <c r="T690">
        <f t="shared" ref="T690:T702" si="564">IF(P690="작업부산물", F690, 0)</f>
        <v>0</v>
      </c>
      <c r="U690">
        <f t="shared" ref="U690:U702" si="565">IF(P690="관급", F690, 0)</f>
        <v>0</v>
      </c>
      <c r="V690">
        <f t="shared" ref="V690:V702" si="566">IF(P690="외주비", J690, 0)</f>
        <v>0</v>
      </c>
      <c r="W690">
        <f t="shared" ref="W690:W702" si="567">IF(P690="장비비", J690, 0)</f>
        <v>0</v>
      </c>
      <c r="X690">
        <f t="shared" ref="X690:X702" si="568">IF(P690="폐기물처리비", J690, 0)</f>
        <v>0</v>
      </c>
      <c r="Y690">
        <f t="shared" ref="Y690:Y702" si="569">IF(P690="가설비", J690, 0)</f>
        <v>0</v>
      </c>
      <c r="Z690">
        <f t="shared" ref="Z690:Z702" si="570">IF(P690="잡비제외분", F690, 0)</f>
        <v>0</v>
      </c>
      <c r="AA690">
        <f t="shared" ref="AA690:AA702" si="571">IF(P690="사급자재대", L690, 0)</f>
        <v>0</v>
      </c>
      <c r="AB690">
        <f t="shared" ref="AB690:AB702" si="572">IF(P690="관급자재대", L690, 0)</f>
        <v>0</v>
      </c>
      <c r="AC690">
        <f t="shared" ref="AC690:AC702" si="573">IF(P690="관급자 관급 자재대", L690, 0)</f>
        <v>0</v>
      </c>
      <c r="AD690">
        <f t="shared" ref="AD690:AD702" si="574">IF(P690="사용자항목2", L690, 0)</f>
        <v>0</v>
      </c>
      <c r="AE690">
        <f t="shared" ref="AE690:AE702" si="575">IF(P690="안전관리비", L690, 0)</f>
        <v>0</v>
      </c>
      <c r="AF690">
        <f t="shared" ref="AF690:AF702" si="576">IF(P690="품질관리비", L690, 0)</f>
        <v>0</v>
      </c>
      <c r="AG690">
        <f t="shared" ref="AG690:AG702" si="577">IF(P690="사용자항목5", L690, 0)</f>
        <v>0</v>
      </c>
      <c r="AH690">
        <f t="shared" ref="AH690:AH702" si="578">IF(P690="사용자항목6", L690, 0)</f>
        <v>0</v>
      </c>
      <c r="AI690">
        <f t="shared" ref="AI690:AI702" si="579">IF(P690="사용자항목7", L690, 0)</f>
        <v>0</v>
      </c>
      <c r="AJ690">
        <f t="shared" ref="AJ690:AJ702" si="580">IF(P690="사용자항목8", L690, 0)</f>
        <v>0</v>
      </c>
      <c r="AK690">
        <f t="shared" ref="AK690:AK702" si="581">IF(P690="사용자항목9", L690, 0)</f>
        <v>0</v>
      </c>
      <c r="AL690">
        <f t="shared" ref="AL690:AL702" si="582">IF(P690="사용자항목10", L690, 0)</f>
        <v>0</v>
      </c>
      <c r="AM690">
        <f t="shared" ref="AM690:AM702" si="583">IF(P690="사용자항목11", L690, 0)</f>
        <v>0</v>
      </c>
      <c r="AN690">
        <f t="shared" ref="AN690:AN702" si="584">IF(P690="사용자항목12", L690, 0)</f>
        <v>0</v>
      </c>
      <c r="AO690">
        <f t="shared" ref="AO690:AO702" si="585">IF(P690="사용자항목13", L690, 0)</f>
        <v>0</v>
      </c>
      <c r="AP690">
        <f t="shared" ref="AP690:AP702" si="586">IF(P690="사용자항목14", L690, 0)</f>
        <v>0</v>
      </c>
      <c r="AQ690">
        <f t="shared" ref="AQ690:AQ702" si="587">IF(P690="사용자항목15", L690, 0)</f>
        <v>0</v>
      </c>
      <c r="AR690">
        <f t="shared" ref="AR690:AR702" si="588">IF(P690="사용자항목16", L690, 0)</f>
        <v>0</v>
      </c>
      <c r="AS690">
        <f t="shared" ref="AS690:AS702" si="589">IF(P690="사용자항목17", L690, 0)</f>
        <v>0</v>
      </c>
      <c r="AT690">
        <f t="shared" ref="AT690:AT702" si="590">IF(P690="사용자항목18", L690, 0)</f>
        <v>0</v>
      </c>
      <c r="AU690">
        <f t="shared" ref="AU690:AU702" si="591">IF(P690="사용자항목19", L690, 0)</f>
        <v>0</v>
      </c>
    </row>
    <row r="691" spans="1:47" ht="23.1" customHeight="1" x14ac:dyDescent="0.3">
      <c r="A691" s="6" t="s">
        <v>80</v>
      </c>
      <c r="B691" s="6" t="s">
        <v>81</v>
      </c>
      <c r="C691" s="8" t="s">
        <v>13</v>
      </c>
      <c r="D691" s="9">
        <v>81.400000000000006</v>
      </c>
      <c r="E691" s="9"/>
      <c r="F691" s="9">
        <f>ROUNDDOWN(D691*E691, 0)</f>
        <v>0</v>
      </c>
      <c r="G691" s="9">
        <v>0</v>
      </c>
      <c r="H691" s="9">
        <f>ROUNDDOWN(D691*G691, 0)</f>
        <v>0</v>
      </c>
      <c r="I691" s="9">
        <v>0</v>
      </c>
      <c r="J691" s="9">
        <f>ROUNDDOWN(D691*I691, 0)</f>
        <v>0</v>
      </c>
      <c r="K691" s="9">
        <f t="shared" si="560"/>
        <v>0</v>
      </c>
      <c r="L691" s="9">
        <f t="shared" si="561"/>
        <v>0</v>
      </c>
      <c r="M691" s="15"/>
      <c r="O691" t="str">
        <f>"01"</f>
        <v>01</v>
      </c>
      <c r="P691" s="1" t="s">
        <v>129</v>
      </c>
      <c r="Q691">
        <v>1</v>
      </c>
      <c r="R691">
        <f t="shared" si="562"/>
        <v>0</v>
      </c>
      <c r="S691">
        <f t="shared" si="563"/>
        <v>0</v>
      </c>
      <c r="T691">
        <f t="shared" si="564"/>
        <v>0</v>
      </c>
      <c r="U691">
        <f t="shared" si="565"/>
        <v>0</v>
      </c>
      <c r="V691">
        <f t="shared" si="566"/>
        <v>0</v>
      </c>
      <c r="W691">
        <f t="shared" si="567"/>
        <v>0</v>
      </c>
      <c r="X691">
        <f t="shared" si="568"/>
        <v>0</v>
      </c>
      <c r="Y691">
        <f t="shared" si="569"/>
        <v>0</v>
      </c>
      <c r="Z691">
        <f t="shared" si="570"/>
        <v>0</v>
      </c>
      <c r="AA691">
        <f t="shared" si="571"/>
        <v>0</v>
      </c>
      <c r="AB691">
        <f t="shared" si="572"/>
        <v>0</v>
      </c>
      <c r="AC691">
        <f t="shared" si="573"/>
        <v>0</v>
      </c>
      <c r="AD691">
        <f t="shared" si="574"/>
        <v>0</v>
      </c>
      <c r="AE691">
        <f t="shared" si="575"/>
        <v>0</v>
      </c>
      <c r="AF691">
        <f t="shared" si="576"/>
        <v>0</v>
      </c>
      <c r="AG691">
        <f t="shared" si="577"/>
        <v>0</v>
      </c>
      <c r="AH691">
        <f t="shared" si="578"/>
        <v>0</v>
      </c>
      <c r="AI691">
        <f t="shared" si="579"/>
        <v>0</v>
      </c>
      <c r="AJ691">
        <f t="shared" si="580"/>
        <v>0</v>
      </c>
      <c r="AK691">
        <f t="shared" si="581"/>
        <v>0</v>
      </c>
      <c r="AL691">
        <f t="shared" si="582"/>
        <v>0</v>
      </c>
      <c r="AM691">
        <f t="shared" si="583"/>
        <v>0</v>
      </c>
      <c r="AN691">
        <f t="shared" si="584"/>
        <v>0</v>
      </c>
      <c r="AO691">
        <f t="shared" si="585"/>
        <v>0</v>
      </c>
      <c r="AP691">
        <f t="shared" si="586"/>
        <v>0</v>
      </c>
      <c r="AQ691">
        <f t="shared" si="587"/>
        <v>0</v>
      </c>
      <c r="AR691">
        <f t="shared" si="588"/>
        <v>0</v>
      </c>
      <c r="AS691">
        <f t="shared" si="589"/>
        <v>0</v>
      </c>
      <c r="AT691">
        <f t="shared" si="590"/>
        <v>0</v>
      </c>
      <c r="AU691">
        <f t="shared" si="591"/>
        <v>0</v>
      </c>
    </row>
    <row r="692" spans="1:47" ht="23.1" customHeight="1" x14ac:dyDescent="0.3">
      <c r="A692" s="6" t="s">
        <v>92</v>
      </c>
      <c r="B692" s="6" t="s">
        <v>93</v>
      </c>
      <c r="C692" s="8" t="s">
        <v>12</v>
      </c>
      <c r="D692" s="9">
        <v>24</v>
      </c>
      <c r="E692" s="9"/>
      <c r="F692" s="9">
        <f>ROUNDDOWN(D692*E692, 0)</f>
        <v>0</v>
      </c>
      <c r="G692" s="9">
        <v>0</v>
      </c>
      <c r="H692" s="9">
        <f>ROUNDDOWN(D692*G692, 0)</f>
        <v>0</v>
      </c>
      <c r="I692" s="9">
        <v>0</v>
      </c>
      <c r="J692" s="9">
        <f>ROUNDDOWN(D692*I692, 0)</f>
        <v>0</v>
      </c>
      <c r="K692" s="9">
        <f t="shared" si="560"/>
        <v>0</v>
      </c>
      <c r="L692" s="9">
        <f t="shared" si="561"/>
        <v>0</v>
      </c>
      <c r="M692" s="9"/>
      <c r="O692" t="str">
        <f>"01"</f>
        <v>01</v>
      </c>
      <c r="P692" s="1" t="s">
        <v>129</v>
      </c>
      <c r="Q692">
        <v>1</v>
      </c>
      <c r="R692">
        <f t="shared" si="562"/>
        <v>0</v>
      </c>
      <c r="S692">
        <f t="shared" si="563"/>
        <v>0</v>
      </c>
      <c r="T692">
        <f t="shared" si="564"/>
        <v>0</v>
      </c>
      <c r="U692">
        <f t="shared" si="565"/>
        <v>0</v>
      </c>
      <c r="V692">
        <f t="shared" si="566"/>
        <v>0</v>
      </c>
      <c r="W692">
        <f t="shared" si="567"/>
        <v>0</v>
      </c>
      <c r="X692">
        <f t="shared" si="568"/>
        <v>0</v>
      </c>
      <c r="Y692">
        <f t="shared" si="569"/>
        <v>0</v>
      </c>
      <c r="Z692">
        <f t="shared" si="570"/>
        <v>0</v>
      </c>
      <c r="AA692">
        <f t="shared" si="571"/>
        <v>0</v>
      </c>
      <c r="AB692">
        <f t="shared" si="572"/>
        <v>0</v>
      </c>
      <c r="AC692">
        <f t="shared" si="573"/>
        <v>0</v>
      </c>
      <c r="AD692">
        <f t="shared" si="574"/>
        <v>0</v>
      </c>
      <c r="AE692">
        <f t="shared" si="575"/>
        <v>0</v>
      </c>
      <c r="AF692">
        <f t="shared" si="576"/>
        <v>0</v>
      </c>
      <c r="AG692">
        <f t="shared" si="577"/>
        <v>0</v>
      </c>
      <c r="AH692">
        <f t="shared" si="578"/>
        <v>0</v>
      </c>
      <c r="AI692">
        <f t="shared" si="579"/>
        <v>0</v>
      </c>
      <c r="AJ692">
        <f t="shared" si="580"/>
        <v>0</v>
      </c>
      <c r="AK692">
        <f t="shared" si="581"/>
        <v>0</v>
      </c>
      <c r="AL692">
        <f t="shared" si="582"/>
        <v>0</v>
      </c>
      <c r="AM692">
        <f t="shared" si="583"/>
        <v>0</v>
      </c>
      <c r="AN692">
        <f t="shared" si="584"/>
        <v>0</v>
      </c>
      <c r="AO692">
        <f t="shared" si="585"/>
        <v>0</v>
      </c>
      <c r="AP692">
        <f t="shared" si="586"/>
        <v>0</v>
      </c>
      <c r="AQ692">
        <f t="shared" si="587"/>
        <v>0</v>
      </c>
      <c r="AR692">
        <f t="shared" si="588"/>
        <v>0</v>
      </c>
      <c r="AS692">
        <f t="shared" si="589"/>
        <v>0</v>
      </c>
      <c r="AT692">
        <f t="shared" si="590"/>
        <v>0</v>
      </c>
      <c r="AU692">
        <f t="shared" si="591"/>
        <v>0</v>
      </c>
    </row>
    <row r="693" spans="1:47" ht="23.1" customHeight="1" x14ac:dyDescent="0.3">
      <c r="A693" s="6" t="s">
        <v>366</v>
      </c>
      <c r="B693" s="6" t="s">
        <v>367</v>
      </c>
      <c r="C693" s="8" t="s">
        <v>154</v>
      </c>
      <c r="D693" s="9">
        <v>12</v>
      </c>
      <c r="E693" s="9"/>
      <c r="F693" s="9">
        <f>ROUNDDOWN(D693*E693, 0)</f>
        <v>0</v>
      </c>
      <c r="G693" s="9"/>
      <c r="H693" s="9">
        <f>ROUNDDOWN(D693*G693, 0)</f>
        <v>0</v>
      </c>
      <c r="I693" s="9"/>
      <c r="J693" s="9">
        <f>ROUNDDOWN(D693*I693, 0)</f>
        <v>0</v>
      </c>
      <c r="K693" s="9">
        <f t="shared" si="560"/>
        <v>0</v>
      </c>
      <c r="L693" s="9">
        <f t="shared" si="561"/>
        <v>0</v>
      </c>
      <c r="M693" s="15"/>
      <c r="O693" t="str">
        <f>""</f>
        <v/>
      </c>
      <c r="P693" s="1" t="s">
        <v>129</v>
      </c>
      <c r="Q693">
        <v>1</v>
      </c>
      <c r="R693">
        <f t="shared" si="562"/>
        <v>0</v>
      </c>
      <c r="S693">
        <f t="shared" si="563"/>
        <v>0</v>
      </c>
      <c r="T693">
        <f t="shared" si="564"/>
        <v>0</v>
      </c>
      <c r="U693">
        <f t="shared" si="565"/>
        <v>0</v>
      </c>
      <c r="V693">
        <f t="shared" si="566"/>
        <v>0</v>
      </c>
      <c r="W693">
        <f t="shared" si="567"/>
        <v>0</v>
      </c>
      <c r="X693">
        <f t="shared" si="568"/>
        <v>0</v>
      </c>
      <c r="Y693">
        <f t="shared" si="569"/>
        <v>0</v>
      </c>
      <c r="Z693">
        <f t="shared" si="570"/>
        <v>0</v>
      </c>
      <c r="AA693">
        <f t="shared" si="571"/>
        <v>0</v>
      </c>
      <c r="AB693">
        <f t="shared" si="572"/>
        <v>0</v>
      </c>
      <c r="AC693">
        <f t="shared" si="573"/>
        <v>0</v>
      </c>
      <c r="AD693">
        <f t="shared" si="574"/>
        <v>0</v>
      </c>
      <c r="AE693">
        <f t="shared" si="575"/>
        <v>0</v>
      </c>
      <c r="AF693">
        <f t="shared" si="576"/>
        <v>0</v>
      </c>
      <c r="AG693">
        <f t="shared" si="577"/>
        <v>0</v>
      </c>
      <c r="AH693">
        <f t="shared" si="578"/>
        <v>0</v>
      </c>
      <c r="AI693">
        <f t="shared" si="579"/>
        <v>0</v>
      </c>
      <c r="AJ693">
        <f t="shared" si="580"/>
        <v>0</v>
      </c>
      <c r="AK693">
        <f t="shared" si="581"/>
        <v>0</v>
      </c>
      <c r="AL693">
        <f t="shared" si="582"/>
        <v>0</v>
      </c>
      <c r="AM693">
        <f t="shared" si="583"/>
        <v>0</v>
      </c>
      <c r="AN693">
        <f t="shared" si="584"/>
        <v>0</v>
      </c>
      <c r="AO693">
        <f t="shared" si="585"/>
        <v>0</v>
      </c>
      <c r="AP693">
        <f t="shared" si="586"/>
        <v>0</v>
      </c>
      <c r="AQ693">
        <f t="shared" si="587"/>
        <v>0</v>
      </c>
      <c r="AR693">
        <f t="shared" si="588"/>
        <v>0</v>
      </c>
      <c r="AS693">
        <f t="shared" si="589"/>
        <v>0</v>
      </c>
      <c r="AT693">
        <f t="shared" si="590"/>
        <v>0</v>
      </c>
      <c r="AU693">
        <f t="shared" si="591"/>
        <v>0</v>
      </c>
    </row>
    <row r="694" spans="1:47" ht="23.1" customHeight="1" x14ac:dyDescent="0.3">
      <c r="A694" s="6" t="s">
        <v>368</v>
      </c>
      <c r="B694" s="6" t="s">
        <v>369</v>
      </c>
      <c r="C694" s="8" t="s">
        <v>105</v>
      </c>
      <c r="D694" s="9">
        <v>3.7999999999999999E-2</v>
      </c>
      <c r="E694" s="9"/>
      <c r="F694" s="9">
        <f>ROUND(D694*E694, 1)</f>
        <v>0</v>
      </c>
      <c r="G694" s="9"/>
      <c r="H694" s="9">
        <f>ROUND(D694*G694, 1)</f>
        <v>0</v>
      </c>
      <c r="I694" s="9"/>
      <c r="J694" s="9">
        <f>ROUND(D694*I694, 1)</f>
        <v>0</v>
      </c>
      <c r="K694" s="9">
        <f t="shared" si="560"/>
        <v>0</v>
      </c>
      <c r="L694" s="9">
        <f t="shared" si="561"/>
        <v>0</v>
      </c>
      <c r="M694" s="15"/>
      <c r="O694" t="str">
        <f>""</f>
        <v/>
      </c>
      <c r="P694" s="1" t="s">
        <v>129</v>
      </c>
      <c r="Q694">
        <v>1</v>
      </c>
      <c r="R694">
        <f t="shared" si="562"/>
        <v>0</v>
      </c>
      <c r="S694">
        <f t="shared" si="563"/>
        <v>0</v>
      </c>
      <c r="T694">
        <f t="shared" si="564"/>
        <v>0</v>
      </c>
      <c r="U694">
        <f t="shared" si="565"/>
        <v>0</v>
      </c>
      <c r="V694">
        <f t="shared" si="566"/>
        <v>0</v>
      </c>
      <c r="W694">
        <f t="shared" si="567"/>
        <v>0</v>
      </c>
      <c r="X694">
        <f t="shared" si="568"/>
        <v>0</v>
      </c>
      <c r="Y694">
        <f t="shared" si="569"/>
        <v>0</v>
      </c>
      <c r="Z694">
        <f t="shared" si="570"/>
        <v>0</v>
      </c>
      <c r="AA694">
        <f t="shared" si="571"/>
        <v>0</v>
      </c>
      <c r="AB694">
        <f t="shared" si="572"/>
        <v>0</v>
      </c>
      <c r="AC694">
        <f t="shared" si="573"/>
        <v>0</v>
      </c>
      <c r="AD694">
        <f t="shared" si="574"/>
        <v>0</v>
      </c>
      <c r="AE694">
        <f t="shared" si="575"/>
        <v>0</v>
      </c>
      <c r="AF694">
        <f t="shared" si="576"/>
        <v>0</v>
      </c>
      <c r="AG694">
        <f t="shared" si="577"/>
        <v>0</v>
      </c>
      <c r="AH694">
        <f t="shared" si="578"/>
        <v>0</v>
      </c>
      <c r="AI694">
        <f t="shared" si="579"/>
        <v>0</v>
      </c>
      <c r="AJ694">
        <f t="shared" si="580"/>
        <v>0</v>
      </c>
      <c r="AK694">
        <f t="shared" si="581"/>
        <v>0</v>
      </c>
      <c r="AL694">
        <f t="shared" si="582"/>
        <v>0</v>
      </c>
      <c r="AM694">
        <f t="shared" si="583"/>
        <v>0</v>
      </c>
      <c r="AN694">
        <f t="shared" si="584"/>
        <v>0</v>
      </c>
      <c r="AO694">
        <f t="shared" si="585"/>
        <v>0</v>
      </c>
      <c r="AP694">
        <f t="shared" si="586"/>
        <v>0</v>
      </c>
      <c r="AQ694">
        <f t="shared" si="587"/>
        <v>0</v>
      </c>
      <c r="AR694">
        <f t="shared" si="588"/>
        <v>0</v>
      </c>
      <c r="AS694">
        <f t="shared" si="589"/>
        <v>0</v>
      </c>
      <c r="AT694">
        <f t="shared" si="590"/>
        <v>0</v>
      </c>
      <c r="AU694">
        <f t="shared" si="591"/>
        <v>0</v>
      </c>
    </row>
    <row r="695" spans="1:47" ht="23.1" customHeight="1" x14ac:dyDescent="0.3">
      <c r="A695" s="6" t="s">
        <v>370</v>
      </c>
      <c r="B695" s="6" t="s">
        <v>371</v>
      </c>
      <c r="C695" s="8" t="s">
        <v>105</v>
      </c>
      <c r="D695" s="9">
        <v>3.7999999999999999E-2</v>
      </c>
      <c r="E695" s="9"/>
      <c r="F695" s="9">
        <f>ROUND(D695*E695, 1)</f>
        <v>0</v>
      </c>
      <c r="G695" s="9"/>
      <c r="H695" s="9">
        <f>ROUND(D695*G695, 1)</f>
        <v>0</v>
      </c>
      <c r="I695" s="9"/>
      <c r="J695" s="9">
        <f>ROUND(D695*I695, 1)</f>
        <v>0</v>
      </c>
      <c r="K695" s="9">
        <f t="shared" si="560"/>
        <v>0</v>
      </c>
      <c r="L695" s="9">
        <f t="shared" si="561"/>
        <v>0</v>
      </c>
      <c r="M695" s="15"/>
      <c r="O695" t="str">
        <f>""</f>
        <v/>
      </c>
      <c r="P695" s="1" t="s">
        <v>129</v>
      </c>
      <c r="Q695">
        <v>1</v>
      </c>
      <c r="R695">
        <f t="shared" si="562"/>
        <v>0</v>
      </c>
      <c r="S695">
        <f t="shared" si="563"/>
        <v>0</v>
      </c>
      <c r="T695">
        <f t="shared" si="564"/>
        <v>0</v>
      </c>
      <c r="U695">
        <f t="shared" si="565"/>
        <v>0</v>
      </c>
      <c r="V695">
        <f t="shared" si="566"/>
        <v>0</v>
      </c>
      <c r="W695">
        <f t="shared" si="567"/>
        <v>0</v>
      </c>
      <c r="X695">
        <f t="shared" si="568"/>
        <v>0</v>
      </c>
      <c r="Y695">
        <f t="shared" si="569"/>
        <v>0</v>
      </c>
      <c r="Z695">
        <f t="shared" si="570"/>
        <v>0</v>
      </c>
      <c r="AA695">
        <f t="shared" si="571"/>
        <v>0</v>
      </c>
      <c r="AB695">
        <f t="shared" si="572"/>
        <v>0</v>
      </c>
      <c r="AC695">
        <f t="shared" si="573"/>
        <v>0</v>
      </c>
      <c r="AD695">
        <f t="shared" si="574"/>
        <v>0</v>
      </c>
      <c r="AE695">
        <f t="shared" si="575"/>
        <v>0</v>
      </c>
      <c r="AF695">
        <f t="shared" si="576"/>
        <v>0</v>
      </c>
      <c r="AG695">
        <f t="shared" si="577"/>
        <v>0</v>
      </c>
      <c r="AH695">
        <f t="shared" si="578"/>
        <v>0</v>
      </c>
      <c r="AI695">
        <f t="shared" si="579"/>
        <v>0</v>
      </c>
      <c r="AJ695">
        <f t="shared" si="580"/>
        <v>0</v>
      </c>
      <c r="AK695">
        <f t="shared" si="581"/>
        <v>0</v>
      </c>
      <c r="AL695">
        <f t="shared" si="582"/>
        <v>0</v>
      </c>
      <c r="AM695">
        <f t="shared" si="583"/>
        <v>0</v>
      </c>
      <c r="AN695">
        <f t="shared" si="584"/>
        <v>0</v>
      </c>
      <c r="AO695">
        <f t="shared" si="585"/>
        <v>0</v>
      </c>
      <c r="AP695">
        <f t="shared" si="586"/>
        <v>0</v>
      </c>
      <c r="AQ695">
        <f t="shared" si="587"/>
        <v>0</v>
      </c>
      <c r="AR695">
        <f t="shared" si="588"/>
        <v>0</v>
      </c>
      <c r="AS695">
        <f t="shared" si="589"/>
        <v>0</v>
      </c>
      <c r="AT695">
        <f t="shared" si="590"/>
        <v>0</v>
      </c>
      <c r="AU695">
        <f t="shared" si="591"/>
        <v>0</v>
      </c>
    </row>
    <row r="696" spans="1:47" ht="23.1" customHeight="1" x14ac:dyDescent="0.3">
      <c r="A696" s="6" t="s">
        <v>372</v>
      </c>
      <c r="B696" s="6" t="s">
        <v>373</v>
      </c>
      <c r="C696" s="8" t="s">
        <v>105</v>
      </c>
      <c r="D696" s="9">
        <v>3.7999999999999999E-2</v>
      </c>
      <c r="E696" s="9"/>
      <c r="F696" s="9">
        <f>ROUND(D696*E696, 1)</f>
        <v>0</v>
      </c>
      <c r="G696" s="9"/>
      <c r="H696" s="9">
        <f>ROUND(D696*G696, 1)</f>
        <v>0</v>
      </c>
      <c r="I696" s="9"/>
      <c r="J696" s="9">
        <f>ROUND(D696*I696, 1)</f>
        <v>0</v>
      </c>
      <c r="K696" s="9">
        <f t="shared" si="560"/>
        <v>0</v>
      </c>
      <c r="L696" s="9">
        <f t="shared" si="561"/>
        <v>0</v>
      </c>
      <c r="M696" s="15"/>
      <c r="O696" t="str">
        <f>""</f>
        <v/>
      </c>
      <c r="P696" s="1" t="s">
        <v>129</v>
      </c>
      <c r="Q696">
        <v>1</v>
      </c>
      <c r="R696">
        <f t="shared" si="562"/>
        <v>0</v>
      </c>
      <c r="S696">
        <f t="shared" si="563"/>
        <v>0</v>
      </c>
      <c r="T696">
        <f t="shared" si="564"/>
        <v>0</v>
      </c>
      <c r="U696">
        <f t="shared" si="565"/>
        <v>0</v>
      </c>
      <c r="V696">
        <f t="shared" si="566"/>
        <v>0</v>
      </c>
      <c r="W696">
        <f t="shared" si="567"/>
        <v>0</v>
      </c>
      <c r="X696">
        <f t="shared" si="568"/>
        <v>0</v>
      </c>
      <c r="Y696">
        <f t="shared" si="569"/>
        <v>0</v>
      </c>
      <c r="Z696">
        <f t="shared" si="570"/>
        <v>0</v>
      </c>
      <c r="AA696">
        <f t="shared" si="571"/>
        <v>0</v>
      </c>
      <c r="AB696">
        <f t="shared" si="572"/>
        <v>0</v>
      </c>
      <c r="AC696">
        <f t="shared" si="573"/>
        <v>0</v>
      </c>
      <c r="AD696">
        <f t="shared" si="574"/>
        <v>0</v>
      </c>
      <c r="AE696">
        <f t="shared" si="575"/>
        <v>0</v>
      </c>
      <c r="AF696">
        <f t="shared" si="576"/>
        <v>0</v>
      </c>
      <c r="AG696">
        <f t="shared" si="577"/>
        <v>0</v>
      </c>
      <c r="AH696">
        <f t="shared" si="578"/>
        <v>0</v>
      </c>
      <c r="AI696">
        <f t="shared" si="579"/>
        <v>0</v>
      </c>
      <c r="AJ696">
        <f t="shared" si="580"/>
        <v>0</v>
      </c>
      <c r="AK696">
        <f t="shared" si="581"/>
        <v>0</v>
      </c>
      <c r="AL696">
        <f t="shared" si="582"/>
        <v>0</v>
      </c>
      <c r="AM696">
        <f t="shared" si="583"/>
        <v>0</v>
      </c>
      <c r="AN696">
        <f t="shared" si="584"/>
        <v>0</v>
      </c>
      <c r="AO696">
        <f t="shared" si="585"/>
        <v>0</v>
      </c>
      <c r="AP696">
        <f t="shared" si="586"/>
        <v>0</v>
      </c>
      <c r="AQ696">
        <f t="shared" si="587"/>
        <v>0</v>
      </c>
      <c r="AR696">
        <f t="shared" si="588"/>
        <v>0</v>
      </c>
      <c r="AS696">
        <f t="shared" si="589"/>
        <v>0</v>
      </c>
      <c r="AT696">
        <f t="shared" si="590"/>
        <v>0</v>
      </c>
      <c r="AU696">
        <f t="shared" si="591"/>
        <v>0</v>
      </c>
    </row>
    <row r="697" spans="1:47" ht="23.1" customHeight="1" x14ac:dyDescent="0.3">
      <c r="A697" s="6" t="s">
        <v>30</v>
      </c>
      <c r="B697" s="6" t="s">
        <v>33</v>
      </c>
      <c r="C697" s="8" t="s">
        <v>32</v>
      </c>
      <c r="D697" s="9">
        <v>24</v>
      </c>
      <c r="E697" s="9"/>
      <c r="F697" s="9">
        <f>ROUNDDOWN(D697*E697, 0)</f>
        <v>0</v>
      </c>
      <c r="G697" s="9"/>
      <c r="H697" s="9">
        <f>ROUNDDOWN(D697*G697, 0)</f>
        <v>0</v>
      </c>
      <c r="I697" s="9"/>
      <c r="J697" s="9">
        <f>ROUNDDOWN(D697*I697, 0)</f>
        <v>0</v>
      </c>
      <c r="K697" s="9">
        <f t="shared" si="560"/>
        <v>0</v>
      </c>
      <c r="L697" s="9">
        <f t="shared" si="561"/>
        <v>0</v>
      </c>
      <c r="M697" s="9"/>
      <c r="O697" t="str">
        <f>"01"</f>
        <v>01</v>
      </c>
      <c r="P697" s="1" t="s">
        <v>129</v>
      </c>
      <c r="Q697">
        <v>1</v>
      </c>
      <c r="R697">
        <f t="shared" si="562"/>
        <v>0</v>
      </c>
      <c r="S697">
        <f t="shared" si="563"/>
        <v>0</v>
      </c>
      <c r="T697">
        <f t="shared" si="564"/>
        <v>0</v>
      </c>
      <c r="U697">
        <f t="shared" si="565"/>
        <v>0</v>
      </c>
      <c r="V697">
        <f t="shared" si="566"/>
        <v>0</v>
      </c>
      <c r="W697">
        <f t="shared" si="567"/>
        <v>0</v>
      </c>
      <c r="X697">
        <f t="shared" si="568"/>
        <v>0</v>
      </c>
      <c r="Y697">
        <f t="shared" si="569"/>
        <v>0</v>
      </c>
      <c r="Z697">
        <f t="shared" si="570"/>
        <v>0</v>
      </c>
      <c r="AA697">
        <f t="shared" si="571"/>
        <v>0</v>
      </c>
      <c r="AB697">
        <f t="shared" si="572"/>
        <v>0</v>
      </c>
      <c r="AC697">
        <f t="shared" si="573"/>
        <v>0</v>
      </c>
      <c r="AD697">
        <f t="shared" si="574"/>
        <v>0</v>
      </c>
      <c r="AE697">
        <f t="shared" si="575"/>
        <v>0</v>
      </c>
      <c r="AF697">
        <f t="shared" si="576"/>
        <v>0</v>
      </c>
      <c r="AG697">
        <f t="shared" si="577"/>
        <v>0</v>
      </c>
      <c r="AH697">
        <f t="shared" si="578"/>
        <v>0</v>
      </c>
      <c r="AI697">
        <f t="shared" si="579"/>
        <v>0</v>
      </c>
      <c r="AJ697">
        <f t="shared" si="580"/>
        <v>0</v>
      </c>
      <c r="AK697">
        <f t="shared" si="581"/>
        <v>0</v>
      </c>
      <c r="AL697">
        <f t="shared" si="582"/>
        <v>0</v>
      </c>
      <c r="AM697">
        <f t="shared" si="583"/>
        <v>0</v>
      </c>
      <c r="AN697">
        <f t="shared" si="584"/>
        <v>0</v>
      </c>
      <c r="AO697">
        <f t="shared" si="585"/>
        <v>0</v>
      </c>
      <c r="AP697">
        <f t="shared" si="586"/>
        <v>0</v>
      </c>
      <c r="AQ697">
        <f t="shared" si="587"/>
        <v>0</v>
      </c>
      <c r="AR697">
        <f t="shared" si="588"/>
        <v>0</v>
      </c>
      <c r="AS697">
        <f t="shared" si="589"/>
        <v>0</v>
      </c>
      <c r="AT697">
        <f t="shared" si="590"/>
        <v>0</v>
      </c>
      <c r="AU697">
        <f t="shared" si="591"/>
        <v>0</v>
      </c>
    </row>
    <row r="698" spans="1:47" ht="23.1" customHeight="1" x14ac:dyDescent="0.3">
      <c r="A698" s="6" t="s">
        <v>374</v>
      </c>
      <c r="B698" s="6" t="s">
        <v>375</v>
      </c>
      <c r="C698" s="8" t="s">
        <v>105</v>
      </c>
      <c r="D698" s="9">
        <v>3.7999999999999999E-2</v>
      </c>
      <c r="E698" s="9"/>
      <c r="F698" s="9">
        <f>ROUND(D698*E698, 1)</f>
        <v>0</v>
      </c>
      <c r="G698" s="9"/>
      <c r="H698" s="9">
        <f>ROUND(D698*G698, 1)</f>
        <v>0</v>
      </c>
      <c r="I698" s="9"/>
      <c r="J698" s="9">
        <f>ROUND(D698*I698, 1)</f>
        <v>0</v>
      </c>
      <c r="K698" s="9">
        <f t="shared" si="560"/>
        <v>0</v>
      </c>
      <c r="L698" s="9">
        <f t="shared" si="561"/>
        <v>0</v>
      </c>
      <c r="M698" s="15"/>
      <c r="O698" t="str">
        <f>""</f>
        <v/>
      </c>
      <c r="P698" s="1" t="s">
        <v>129</v>
      </c>
      <c r="Q698">
        <v>1</v>
      </c>
      <c r="R698">
        <f t="shared" si="562"/>
        <v>0</v>
      </c>
      <c r="S698">
        <f t="shared" si="563"/>
        <v>0</v>
      </c>
      <c r="T698">
        <f t="shared" si="564"/>
        <v>0</v>
      </c>
      <c r="U698">
        <f t="shared" si="565"/>
        <v>0</v>
      </c>
      <c r="V698">
        <f t="shared" si="566"/>
        <v>0</v>
      </c>
      <c r="W698">
        <f t="shared" si="567"/>
        <v>0</v>
      </c>
      <c r="X698">
        <f t="shared" si="568"/>
        <v>0</v>
      </c>
      <c r="Y698">
        <f t="shared" si="569"/>
        <v>0</v>
      </c>
      <c r="Z698">
        <f t="shared" si="570"/>
        <v>0</v>
      </c>
      <c r="AA698">
        <f t="shared" si="571"/>
        <v>0</v>
      </c>
      <c r="AB698">
        <f t="shared" si="572"/>
        <v>0</v>
      </c>
      <c r="AC698">
        <f t="shared" si="573"/>
        <v>0</v>
      </c>
      <c r="AD698">
        <f t="shared" si="574"/>
        <v>0</v>
      </c>
      <c r="AE698">
        <f t="shared" si="575"/>
        <v>0</v>
      </c>
      <c r="AF698">
        <f t="shared" si="576"/>
        <v>0</v>
      </c>
      <c r="AG698">
        <f t="shared" si="577"/>
        <v>0</v>
      </c>
      <c r="AH698">
        <f t="shared" si="578"/>
        <v>0</v>
      </c>
      <c r="AI698">
        <f t="shared" si="579"/>
        <v>0</v>
      </c>
      <c r="AJ698">
        <f t="shared" si="580"/>
        <v>0</v>
      </c>
      <c r="AK698">
        <f t="shared" si="581"/>
        <v>0</v>
      </c>
      <c r="AL698">
        <f t="shared" si="582"/>
        <v>0</v>
      </c>
      <c r="AM698">
        <f t="shared" si="583"/>
        <v>0</v>
      </c>
      <c r="AN698">
        <f t="shared" si="584"/>
        <v>0</v>
      </c>
      <c r="AO698">
        <f t="shared" si="585"/>
        <v>0</v>
      </c>
      <c r="AP698">
        <f t="shared" si="586"/>
        <v>0</v>
      </c>
      <c r="AQ698">
        <f t="shared" si="587"/>
        <v>0</v>
      </c>
      <c r="AR698">
        <f t="shared" si="588"/>
        <v>0</v>
      </c>
      <c r="AS698">
        <f t="shared" si="589"/>
        <v>0</v>
      </c>
      <c r="AT698">
        <f t="shared" si="590"/>
        <v>0</v>
      </c>
      <c r="AU698">
        <f t="shared" si="591"/>
        <v>0</v>
      </c>
    </row>
    <row r="699" spans="1:47" ht="23.1" customHeight="1" x14ac:dyDescent="0.3">
      <c r="A699" s="6" t="s">
        <v>242</v>
      </c>
      <c r="B699" s="6" t="s">
        <v>376</v>
      </c>
      <c r="C699" s="8" t="s">
        <v>154</v>
      </c>
      <c r="D699" s="9">
        <v>24</v>
      </c>
      <c r="E699" s="9"/>
      <c r="F699" s="9">
        <f>ROUNDDOWN(D699*E699, 0)</f>
        <v>0</v>
      </c>
      <c r="G699" s="9"/>
      <c r="H699" s="9">
        <f>ROUNDDOWN(D699*G699, 0)</f>
        <v>0</v>
      </c>
      <c r="I699" s="9"/>
      <c r="J699" s="9">
        <f>ROUNDDOWN(D699*I699, 0)</f>
        <v>0</v>
      </c>
      <c r="K699" s="9">
        <f t="shared" si="560"/>
        <v>0</v>
      </c>
      <c r="L699" s="9">
        <f t="shared" si="561"/>
        <v>0</v>
      </c>
      <c r="M699" s="15"/>
      <c r="O699" t="str">
        <f>""</f>
        <v/>
      </c>
      <c r="P699" s="1" t="s">
        <v>129</v>
      </c>
      <c r="Q699">
        <v>1</v>
      </c>
      <c r="R699">
        <f t="shared" si="562"/>
        <v>0</v>
      </c>
      <c r="S699">
        <f t="shared" si="563"/>
        <v>0</v>
      </c>
      <c r="T699">
        <f t="shared" si="564"/>
        <v>0</v>
      </c>
      <c r="U699">
        <f t="shared" si="565"/>
        <v>0</v>
      </c>
      <c r="V699">
        <f t="shared" si="566"/>
        <v>0</v>
      </c>
      <c r="W699">
        <f t="shared" si="567"/>
        <v>0</v>
      </c>
      <c r="X699">
        <f t="shared" si="568"/>
        <v>0</v>
      </c>
      <c r="Y699">
        <f t="shared" si="569"/>
        <v>0</v>
      </c>
      <c r="Z699">
        <f t="shared" si="570"/>
        <v>0</v>
      </c>
      <c r="AA699">
        <f t="shared" si="571"/>
        <v>0</v>
      </c>
      <c r="AB699">
        <f t="shared" si="572"/>
        <v>0</v>
      </c>
      <c r="AC699">
        <f t="shared" si="573"/>
        <v>0</v>
      </c>
      <c r="AD699">
        <f t="shared" si="574"/>
        <v>0</v>
      </c>
      <c r="AE699">
        <f t="shared" si="575"/>
        <v>0</v>
      </c>
      <c r="AF699">
        <f t="shared" si="576"/>
        <v>0</v>
      </c>
      <c r="AG699">
        <f t="shared" si="577"/>
        <v>0</v>
      </c>
      <c r="AH699">
        <f t="shared" si="578"/>
        <v>0</v>
      </c>
      <c r="AI699">
        <f t="shared" si="579"/>
        <v>0</v>
      </c>
      <c r="AJ699">
        <f t="shared" si="580"/>
        <v>0</v>
      </c>
      <c r="AK699">
        <f t="shared" si="581"/>
        <v>0</v>
      </c>
      <c r="AL699">
        <f t="shared" si="582"/>
        <v>0</v>
      </c>
      <c r="AM699">
        <f t="shared" si="583"/>
        <v>0</v>
      </c>
      <c r="AN699">
        <f t="shared" si="584"/>
        <v>0</v>
      </c>
      <c r="AO699">
        <f t="shared" si="585"/>
        <v>0</v>
      </c>
      <c r="AP699">
        <f t="shared" si="586"/>
        <v>0</v>
      </c>
      <c r="AQ699">
        <f t="shared" si="587"/>
        <v>0</v>
      </c>
      <c r="AR699">
        <f t="shared" si="588"/>
        <v>0</v>
      </c>
      <c r="AS699">
        <f t="shared" si="589"/>
        <v>0</v>
      </c>
      <c r="AT699">
        <f t="shared" si="590"/>
        <v>0</v>
      </c>
      <c r="AU699">
        <f t="shared" si="591"/>
        <v>0</v>
      </c>
    </row>
    <row r="700" spans="1:47" ht="23.1" customHeight="1" x14ac:dyDescent="0.3">
      <c r="A700" s="6" t="s">
        <v>242</v>
      </c>
      <c r="B700" s="6" t="s">
        <v>243</v>
      </c>
      <c r="C700" s="8" t="s">
        <v>154</v>
      </c>
      <c r="D700" s="9">
        <v>301.7</v>
      </c>
      <c r="E700" s="9"/>
      <c r="F700" s="9">
        <f>ROUNDDOWN(D700*E700, 0)</f>
        <v>0</v>
      </c>
      <c r="G700" s="9"/>
      <c r="H700" s="9">
        <f>ROUNDDOWN(D700*G700, 0)</f>
        <v>0</v>
      </c>
      <c r="I700" s="9"/>
      <c r="J700" s="9">
        <f>ROUNDDOWN(D700*I700, 0)</f>
        <v>0</v>
      </c>
      <c r="K700" s="9">
        <f t="shared" si="560"/>
        <v>0</v>
      </c>
      <c r="L700" s="9">
        <f t="shared" si="561"/>
        <v>0</v>
      </c>
      <c r="M700" s="15"/>
      <c r="O700" t="str">
        <f>""</f>
        <v/>
      </c>
      <c r="P700" s="1" t="s">
        <v>129</v>
      </c>
      <c r="Q700">
        <v>1</v>
      </c>
      <c r="R700">
        <f t="shared" si="562"/>
        <v>0</v>
      </c>
      <c r="S700">
        <f t="shared" si="563"/>
        <v>0</v>
      </c>
      <c r="T700">
        <f t="shared" si="564"/>
        <v>0</v>
      </c>
      <c r="U700">
        <f t="shared" si="565"/>
        <v>0</v>
      </c>
      <c r="V700">
        <f t="shared" si="566"/>
        <v>0</v>
      </c>
      <c r="W700">
        <f t="shared" si="567"/>
        <v>0</v>
      </c>
      <c r="X700">
        <f t="shared" si="568"/>
        <v>0</v>
      </c>
      <c r="Y700">
        <f t="shared" si="569"/>
        <v>0</v>
      </c>
      <c r="Z700">
        <f t="shared" si="570"/>
        <v>0</v>
      </c>
      <c r="AA700">
        <f t="shared" si="571"/>
        <v>0</v>
      </c>
      <c r="AB700">
        <f t="shared" si="572"/>
        <v>0</v>
      </c>
      <c r="AC700">
        <f t="shared" si="573"/>
        <v>0</v>
      </c>
      <c r="AD700">
        <f t="shared" si="574"/>
        <v>0</v>
      </c>
      <c r="AE700">
        <f t="shared" si="575"/>
        <v>0</v>
      </c>
      <c r="AF700">
        <f t="shared" si="576"/>
        <v>0</v>
      </c>
      <c r="AG700">
        <f t="shared" si="577"/>
        <v>0</v>
      </c>
      <c r="AH700">
        <f t="shared" si="578"/>
        <v>0</v>
      </c>
      <c r="AI700">
        <f t="shared" si="579"/>
        <v>0</v>
      </c>
      <c r="AJ700">
        <f t="shared" si="580"/>
        <v>0</v>
      </c>
      <c r="AK700">
        <f t="shared" si="581"/>
        <v>0</v>
      </c>
      <c r="AL700">
        <f t="shared" si="582"/>
        <v>0</v>
      </c>
      <c r="AM700">
        <f t="shared" si="583"/>
        <v>0</v>
      </c>
      <c r="AN700">
        <f t="shared" si="584"/>
        <v>0</v>
      </c>
      <c r="AO700">
        <f t="shared" si="585"/>
        <v>0</v>
      </c>
      <c r="AP700">
        <f t="shared" si="586"/>
        <v>0</v>
      </c>
      <c r="AQ700">
        <f t="shared" si="587"/>
        <v>0</v>
      </c>
      <c r="AR700">
        <f t="shared" si="588"/>
        <v>0</v>
      </c>
      <c r="AS700">
        <f t="shared" si="589"/>
        <v>0</v>
      </c>
      <c r="AT700">
        <f t="shared" si="590"/>
        <v>0</v>
      </c>
      <c r="AU700">
        <f t="shared" si="591"/>
        <v>0</v>
      </c>
    </row>
    <row r="701" spans="1:47" ht="23.1" customHeight="1" x14ac:dyDescent="0.3">
      <c r="A701" s="6" t="s">
        <v>240</v>
      </c>
      <c r="B701" s="6" t="s">
        <v>241</v>
      </c>
      <c r="C701" s="8" t="s">
        <v>105</v>
      </c>
      <c r="D701" s="9">
        <v>0.1</v>
      </c>
      <c r="E701" s="9"/>
      <c r="F701" s="9">
        <f>ROUNDDOWN(D701*E701, 0)</f>
        <v>0</v>
      </c>
      <c r="G701" s="9"/>
      <c r="H701" s="9">
        <f>ROUNDDOWN(D701*G701, 0)</f>
        <v>0</v>
      </c>
      <c r="I701" s="9"/>
      <c r="J701" s="9">
        <f>ROUNDDOWN(D701*I701, 0)</f>
        <v>0</v>
      </c>
      <c r="K701" s="9">
        <f t="shared" si="560"/>
        <v>0</v>
      </c>
      <c r="L701" s="9">
        <f t="shared" si="561"/>
        <v>0</v>
      </c>
      <c r="M701" s="15"/>
      <c r="O701" t="str">
        <f>""</f>
        <v/>
      </c>
      <c r="P701" s="1" t="s">
        <v>129</v>
      </c>
      <c r="Q701">
        <v>1</v>
      </c>
      <c r="R701">
        <f t="shared" si="562"/>
        <v>0</v>
      </c>
      <c r="S701">
        <f t="shared" si="563"/>
        <v>0</v>
      </c>
      <c r="T701">
        <f t="shared" si="564"/>
        <v>0</v>
      </c>
      <c r="U701">
        <f t="shared" si="565"/>
        <v>0</v>
      </c>
      <c r="V701">
        <f t="shared" si="566"/>
        <v>0</v>
      </c>
      <c r="W701">
        <f t="shared" si="567"/>
        <v>0</v>
      </c>
      <c r="X701">
        <f t="shared" si="568"/>
        <v>0</v>
      </c>
      <c r="Y701">
        <f t="shared" si="569"/>
        <v>0</v>
      </c>
      <c r="Z701">
        <f t="shared" si="570"/>
        <v>0</v>
      </c>
      <c r="AA701">
        <f t="shared" si="571"/>
        <v>0</v>
      </c>
      <c r="AB701">
        <f t="shared" si="572"/>
        <v>0</v>
      </c>
      <c r="AC701">
        <f t="shared" si="573"/>
        <v>0</v>
      </c>
      <c r="AD701">
        <f t="shared" si="574"/>
        <v>0</v>
      </c>
      <c r="AE701">
        <f t="shared" si="575"/>
        <v>0</v>
      </c>
      <c r="AF701">
        <f t="shared" si="576"/>
        <v>0</v>
      </c>
      <c r="AG701">
        <f t="shared" si="577"/>
        <v>0</v>
      </c>
      <c r="AH701">
        <f t="shared" si="578"/>
        <v>0</v>
      </c>
      <c r="AI701">
        <f t="shared" si="579"/>
        <v>0</v>
      </c>
      <c r="AJ701">
        <f t="shared" si="580"/>
        <v>0</v>
      </c>
      <c r="AK701">
        <f t="shared" si="581"/>
        <v>0</v>
      </c>
      <c r="AL701">
        <f t="shared" si="582"/>
        <v>0</v>
      </c>
      <c r="AM701">
        <f t="shared" si="583"/>
        <v>0</v>
      </c>
      <c r="AN701">
        <f t="shared" si="584"/>
        <v>0</v>
      </c>
      <c r="AO701">
        <f t="shared" si="585"/>
        <v>0</v>
      </c>
      <c r="AP701">
        <f t="shared" si="586"/>
        <v>0</v>
      </c>
      <c r="AQ701">
        <f t="shared" si="587"/>
        <v>0</v>
      </c>
      <c r="AR701">
        <f t="shared" si="588"/>
        <v>0</v>
      </c>
      <c r="AS701">
        <f t="shared" si="589"/>
        <v>0</v>
      </c>
      <c r="AT701">
        <f t="shared" si="590"/>
        <v>0</v>
      </c>
      <c r="AU701">
        <f t="shared" si="591"/>
        <v>0</v>
      </c>
    </row>
    <row r="702" spans="1:47" ht="23.1" customHeight="1" x14ac:dyDescent="0.3">
      <c r="A702" s="6" t="s">
        <v>175</v>
      </c>
      <c r="B702" s="6" t="s">
        <v>159</v>
      </c>
      <c r="C702" s="8" t="s">
        <v>27</v>
      </c>
      <c r="D702" s="9">
        <v>5.7</v>
      </c>
      <c r="E702" s="9"/>
      <c r="F702" s="9">
        <f>ROUNDDOWN(D702*E702, 0)</f>
        <v>0</v>
      </c>
      <c r="G702" s="9"/>
      <c r="H702" s="9">
        <f>ROUNDDOWN(D702*G702, 0)</f>
        <v>0</v>
      </c>
      <c r="I702" s="9"/>
      <c r="J702" s="9">
        <f>ROUNDDOWN(D702*I702, 0)</f>
        <v>0</v>
      </c>
      <c r="K702" s="9">
        <f t="shared" si="560"/>
        <v>0</v>
      </c>
      <c r="L702" s="9">
        <f t="shared" si="561"/>
        <v>0</v>
      </c>
      <c r="M702" s="15"/>
      <c r="O702" t="str">
        <f>""</f>
        <v/>
      </c>
      <c r="P702" s="1" t="s">
        <v>129</v>
      </c>
      <c r="Q702">
        <v>1</v>
      </c>
      <c r="R702">
        <f t="shared" si="562"/>
        <v>0</v>
      </c>
      <c r="S702">
        <f t="shared" si="563"/>
        <v>0</v>
      </c>
      <c r="T702">
        <f t="shared" si="564"/>
        <v>0</v>
      </c>
      <c r="U702">
        <f t="shared" si="565"/>
        <v>0</v>
      </c>
      <c r="V702">
        <f t="shared" si="566"/>
        <v>0</v>
      </c>
      <c r="W702">
        <f t="shared" si="567"/>
        <v>0</v>
      </c>
      <c r="X702">
        <f t="shared" si="568"/>
        <v>0</v>
      </c>
      <c r="Y702">
        <f t="shared" si="569"/>
        <v>0</v>
      </c>
      <c r="Z702">
        <f t="shared" si="570"/>
        <v>0</v>
      </c>
      <c r="AA702">
        <f t="shared" si="571"/>
        <v>0</v>
      </c>
      <c r="AB702">
        <f t="shared" si="572"/>
        <v>0</v>
      </c>
      <c r="AC702">
        <f t="shared" si="573"/>
        <v>0</v>
      </c>
      <c r="AD702">
        <f t="shared" si="574"/>
        <v>0</v>
      </c>
      <c r="AE702">
        <f t="shared" si="575"/>
        <v>0</v>
      </c>
      <c r="AF702">
        <f t="shared" si="576"/>
        <v>0</v>
      </c>
      <c r="AG702">
        <f t="shared" si="577"/>
        <v>0</v>
      </c>
      <c r="AH702">
        <f t="shared" si="578"/>
        <v>0</v>
      </c>
      <c r="AI702">
        <f t="shared" si="579"/>
        <v>0</v>
      </c>
      <c r="AJ702">
        <f t="shared" si="580"/>
        <v>0</v>
      </c>
      <c r="AK702">
        <f t="shared" si="581"/>
        <v>0</v>
      </c>
      <c r="AL702">
        <f t="shared" si="582"/>
        <v>0</v>
      </c>
      <c r="AM702">
        <f t="shared" si="583"/>
        <v>0</v>
      </c>
      <c r="AN702">
        <f t="shared" si="584"/>
        <v>0</v>
      </c>
      <c r="AO702">
        <f t="shared" si="585"/>
        <v>0</v>
      </c>
      <c r="AP702">
        <f t="shared" si="586"/>
        <v>0</v>
      </c>
      <c r="AQ702">
        <f t="shared" si="587"/>
        <v>0</v>
      </c>
      <c r="AR702">
        <f t="shared" si="588"/>
        <v>0</v>
      </c>
      <c r="AS702">
        <f t="shared" si="589"/>
        <v>0</v>
      </c>
      <c r="AT702">
        <f t="shared" si="590"/>
        <v>0</v>
      </c>
      <c r="AU702">
        <f t="shared" si="591"/>
        <v>0</v>
      </c>
    </row>
    <row r="703" spans="1:47" ht="23.1" customHeight="1" x14ac:dyDescent="0.3">
      <c r="A703" s="7"/>
      <c r="B703" s="7"/>
      <c r="C703" s="14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47" ht="23.1" customHeight="1" x14ac:dyDescent="0.3">
      <c r="A704" s="7"/>
      <c r="B704" s="7"/>
      <c r="C704" s="14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50" ht="23.1" customHeight="1" x14ac:dyDescent="0.3">
      <c r="A705" s="7"/>
      <c r="B705" s="7"/>
      <c r="C705" s="14"/>
      <c r="D705" s="9"/>
      <c r="E705" s="9"/>
      <c r="F705" s="9"/>
      <c r="G705" s="9"/>
      <c r="H705" s="9"/>
      <c r="I705" s="9"/>
      <c r="J705" s="9"/>
      <c r="K705" s="9"/>
      <c r="L705" s="9"/>
      <c r="M705" s="9"/>
    </row>
    <row r="706" spans="1:50" ht="23.1" customHeight="1" x14ac:dyDescent="0.3">
      <c r="A706" s="7"/>
      <c r="B706" s="7"/>
      <c r="C706" s="14"/>
      <c r="D706" s="9"/>
      <c r="E706" s="9"/>
      <c r="F706" s="9"/>
      <c r="G706" s="9"/>
      <c r="H706" s="9"/>
      <c r="I706" s="9"/>
      <c r="J706" s="9"/>
      <c r="K706" s="9"/>
      <c r="L706" s="9"/>
      <c r="M706" s="9"/>
    </row>
    <row r="707" spans="1:50" ht="23.1" customHeight="1" x14ac:dyDescent="0.3">
      <c r="A707" s="10" t="s">
        <v>131</v>
      </c>
      <c r="B707" s="11"/>
      <c r="C707" s="12"/>
      <c r="D707" s="13"/>
      <c r="E707" s="13"/>
      <c r="F707" s="13">
        <f>ROUNDDOWN(SUMIF(Q690:Q706, "1", F690:F706), 0)</f>
        <v>0</v>
      </c>
      <c r="G707" s="13"/>
      <c r="H707" s="13">
        <f>ROUNDDOWN(SUMIF(Q690:Q706, "1", H690:H706), 0)</f>
        <v>0</v>
      </c>
      <c r="I707" s="13"/>
      <c r="J707" s="13">
        <f>ROUNDDOWN(SUMIF(Q690:Q706, "1", J690:J706), 0)</f>
        <v>0</v>
      </c>
      <c r="K707" s="13"/>
      <c r="L707" s="13">
        <f>F707+H707+J707</f>
        <v>0</v>
      </c>
      <c r="M707" s="13"/>
      <c r="R707">
        <f t="shared" ref="R707:AX707" si="592">ROUNDDOWN(SUM(R690:R702), 0)</f>
        <v>0</v>
      </c>
      <c r="S707">
        <f t="shared" si="592"/>
        <v>0</v>
      </c>
      <c r="T707">
        <f t="shared" si="592"/>
        <v>0</v>
      </c>
      <c r="U707">
        <f t="shared" si="592"/>
        <v>0</v>
      </c>
      <c r="V707">
        <f t="shared" si="592"/>
        <v>0</v>
      </c>
      <c r="W707">
        <f t="shared" si="592"/>
        <v>0</v>
      </c>
      <c r="X707">
        <f t="shared" si="592"/>
        <v>0</v>
      </c>
      <c r="Y707">
        <f t="shared" si="592"/>
        <v>0</v>
      </c>
      <c r="Z707">
        <f t="shared" si="592"/>
        <v>0</v>
      </c>
      <c r="AA707">
        <f t="shared" si="592"/>
        <v>0</v>
      </c>
      <c r="AB707">
        <f t="shared" si="592"/>
        <v>0</v>
      </c>
      <c r="AC707">
        <f t="shared" si="592"/>
        <v>0</v>
      </c>
      <c r="AD707">
        <f t="shared" si="592"/>
        <v>0</v>
      </c>
      <c r="AE707">
        <f t="shared" si="592"/>
        <v>0</v>
      </c>
      <c r="AF707">
        <f t="shared" si="592"/>
        <v>0</v>
      </c>
      <c r="AG707">
        <f t="shared" si="592"/>
        <v>0</v>
      </c>
      <c r="AH707">
        <f t="shared" si="592"/>
        <v>0</v>
      </c>
      <c r="AI707">
        <f t="shared" si="592"/>
        <v>0</v>
      </c>
      <c r="AJ707">
        <f t="shared" si="592"/>
        <v>0</v>
      </c>
      <c r="AK707">
        <f t="shared" si="592"/>
        <v>0</v>
      </c>
      <c r="AL707">
        <f t="shared" si="592"/>
        <v>0</v>
      </c>
      <c r="AM707">
        <f t="shared" si="592"/>
        <v>0</v>
      </c>
      <c r="AN707">
        <f t="shared" si="592"/>
        <v>0</v>
      </c>
      <c r="AO707">
        <f t="shared" si="592"/>
        <v>0</v>
      </c>
      <c r="AP707">
        <f t="shared" si="592"/>
        <v>0</v>
      </c>
      <c r="AQ707">
        <f t="shared" si="592"/>
        <v>0</v>
      </c>
      <c r="AR707">
        <f t="shared" si="592"/>
        <v>0</v>
      </c>
      <c r="AS707">
        <f t="shared" si="592"/>
        <v>0</v>
      </c>
      <c r="AT707">
        <f t="shared" si="592"/>
        <v>0</v>
      </c>
      <c r="AU707">
        <f t="shared" si="592"/>
        <v>0</v>
      </c>
      <c r="AV707">
        <f t="shared" si="592"/>
        <v>0</v>
      </c>
      <c r="AW707">
        <f t="shared" si="592"/>
        <v>0</v>
      </c>
      <c r="AX707">
        <f t="shared" si="592"/>
        <v>0</v>
      </c>
    </row>
    <row r="708" spans="1:50" ht="23.1" customHeight="1" x14ac:dyDescent="0.3">
      <c r="A708" s="57" t="s">
        <v>524</v>
      </c>
      <c r="B708" s="58"/>
      <c r="C708" s="58"/>
      <c r="D708" s="58"/>
      <c r="E708" s="58"/>
      <c r="F708" s="58"/>
      <c r="G708" s="58"/>
      <c r="H708" s="58"/>
      <c r="I708" s="58"/>
      <c r="J708" s="58"/>
      <c r="K708" s="58"/>
      <c r="L708" s="58"/>
      <c r="M708" s="58"/>
    </row>
    <row r="709" spans="1:50" ht="23.1" customHeight="1" x14ac:dyDescent="0.3">
      <c r="A709" s="6" t="s">
        <v>244</v>
      </c>
      <c r="B709" s="6" t="s">
        <v>377</v>
      </c>
      <c r="C709" s="8" t="s">
        <v>44</v>
      </c>
      <c r="D709" s="9">
        <v>2.1</v>
      </c>
      <c r="E709" s="9"/>
      <c r="F709" s="9">
        <f>ROUNDDOWN(D709*E709, 0)</f>
        <v>0</v>
      </c>
      <c r="G709" s="9"/>
      <c r="H709" s="9">
        <f>ROUNDDOWN(D709*G709, 0)</f>
        <v>0</v>
      </c>
      <c r="I709" s="9"/>
      <c r="J709" s="9">
        <f>ROUNDDOWN(D709*I709, 0)</f>
        <v>0</v>
      </c>
      <c r="K709" s="9">
        <f>E709+G709+I709</f>
        <v>0</v>
      </c>
      <c r="L709" s="9">
        <f>F709+H709+J709</f>
        <v>0</v>
      </c>
      <c r="M709" s="15"/>
      <c r="O709" t="str">
        <f>""</f>
        <v/>
      </c>
      <c r="P709" s="1" t="s">
        <v>129</v>
      </c>
      <c r="Q709">
        <v>1</v>
      </c>
      <c r="R709">
        <f>IF(P709="기계경비", J709, 0)</f>
        <v>0</v>
      </c>
      <c r="S709">
        <f>IF(P709="운반비", J709, 0)</f>
        <v>0</v>
      </c>
      <c r="T709">
        <f>IF(P709="작업부산물", F709, 0)</f>
        <v>0</v>
      </c>
      <c r="U709">
        <f>IF(P709="관급", F709, 0)</f>
        <v>0</v>
      </c>
      <c r="V709">
        <f>IF(P709="외주비", J709, 0)</f>
        <v>0</v>
      </c>
      <c r="W709">
        <f>IF(P709="장비비", J709, 0)</f>
        <v>0</v>
      </c>
      <c r="X709">
        <f>IF(P709="폐기물처리비", J709, 0)</f>
        <v>0</v>
      </c>
      <c r="Y709">
        <f>IF(P709="가설비", J709, 0)</f>
        <v>0</v>
      </c>
      <c r="Z709">
        <f>IF(P709="잡비제외분", F709, 0)</f>
        <v>0</v>
      </c>
      <c r="AA709">
        <f>IF(P709="사급자재대", L709, 0)</f>
        <v>0</v>
      </c>
      <c r="AB709">
        <f>IF(P709="관급자재대", L709, 0)</f>
        <v>0</v>
      </c>
      <c r="AC709">
        <f>IF(P709="관급자 관급 자재대", L709, 0)</f>
        <v>0</v>
      </c>
      <c r="AD709">
        <f>IF(P709="사용자항목2", L709, 0)</f>
        <v>0</v>
      </c>
      <c r="AE709">
        <f>IF(P709="안전관리비", L709, 0)</f>
        <v>0</v>
      </c>
      <c r="AF709">
        <f>IF(P709="품질관리비", L709, 0)</f>
        <v>0</v>
      </c>
      <c r="AG709">
        <f>IF(P709="사용자항목5", L709, 0)</f>
        <v>0</v>
      </c>
      <c r="AH709">
        <f>IF(P709="사용자항목6", L709, 0)</f>
        <v>0</v>
      </c>
      <c r="AI709">
        <f>IF(P709="사용자항목7", L709, 0)</f>
        <v>0</v>
      </c>
      <c r="AJ709">
        <f>IF(P709="사용자항목8", L709, 0)</f>
        <v>0</v>
      </c>
      <c r="AK709">
        <f>IF(P709="사용자항목9", L709, 0)</f>
        <v>0</v>
      </c>
      <c r="AL709">
        <f>IF(P709="사용자항목10", L709, 0)</f>
        <v>0</v>
      </c>
      <c r="AM709">
        <f>IF(P709="사용자항목11", L709, 0)</f>
        <v>0</v>
      </c>
      <c r="AN709">
        <f>IF(P709="사용자항목12", L709, 0)</f>
        <v>0</v>
      </c>
      <c r="AO709">
        <f>IF(P709="사용자항목13", L709, 0)</f>
        <v>0</v>
      </c>
      <c r="AP709">
        <f>IF(P709="사용자항목14", L709, 0)</f>
        <v>0</v>
      </c>
      <c r="AQ709">
        <f>IF(P709="사용자항목15", L709, 0)</f>
        <v>0</v>
      </c>
      <c r="AR709">
        <f>IF(P709="사용자항목16", L709, 0)</f>
        <v>0</v>
      </c>
      <c r="AS709">
        <f>IF(P709="사용자항목17", L709, 0)</f>
        <v>0</v>
      </c>
      <c r="AT709">
        <f>IF(P709="사용자항목18", L709, 0)</f>
        <v>0</v>
      </c>
      <c r="AU709">
        <f>IF(P709="사용자항목19", L709, 0)</f>
        <v>0</v>
      </c>
    </row>
    <row r="710" spans="1:50" ht="23.1" customHeight="1" x14ac:dyDescent="0.3">
      <c r="A710" s="6" t="s">
        <v>378</v>
      </c>
      <c r="B710" s="6" t="s">
        <v>379</v>
      </c>
      <c r="C710" s="8" t="s">
        <v>44</v>
      </c>
      <c r="D710" s="9">
        <v>8.6</v>
      </c>
      <c r="E710" s="9"/>
      <c r="F710" s="9">
        <f>ROUNDDOWN(D710*E710, 0)</f>
        <v>0</v>
      </c>
      <c r="G710" s="9"/>
      <c r="H710" s="9">
        <f>ROUNDDOWN(D710*G710, 0)</f>
        <v>0</v>
      </c>
      <c r="I710" s="9"/>
      <c r="J710" s="9">
        <f>ROUNDDOWN(D710*I710, 0)</f>
        <v>0</v>
      </c>
      <c r="K710" s="9">
        <f>E710+G710+I710</f>
        <v>0</v>
      </c>
      <c r="L710" s="9">
        <f>F710+H710+J710</f>
        <v>0</v>
      </c>
      <c r="M710" s="15"/>
      <c r="O710" t="str">
        <f>""</f>
        <v/>
      </c>
      <c r="P710" s="1" t="s">
        <v>129</v>
      </c>
      <c r="Q710">
        <v>1</v>
      </c>
      <c r="R710">
        <f>IF(P710="기계경비", J710, 0)</f>
        <v>0</v>
      </c>
      <c r="S710">
        <f>IF(P710="운반비", J710, 0)</f>
        <v>0</v>
      </c>
      <c r="T710">
        <f>IF(P710="작업부산물", F710, 0)</f>
        <v>0</v>
      </c>
      <c r="U710">
        <f>IF(P710="관급", F710, 0)</f>
        <v>0</v>
      </c>
      <c r="V710">
        <f>IF(P710="외주비", J710, 0)</f>
        <v>0</v>
      </c>
      <c r="W710">
        <f>IF(P710="장비비", J710, 0)</f>
        <v>0</v>
      </c>
      <c r="X710">
        <f>IF(P710="폐기물처리비", J710, 0)</f>
        <v>0</v>
      </c>
      <c r="Y710">
        <f>IF(P710="가설비", J710, 0)</f>
        <v>0</v>
      </c>
      <c r="Z710">
        <f>IF(P710="잡비제외분", F710, 0)</f>
        <v>0</v>
      </c>
      <c r="AA710">
        <f>IF(P710="사급자재대", L710, 0)</f>
        <v>0</v>
      </c>
      <c r="AB710">
        <f>IF(P710="관급자재대", L710, 0)</f>
        <v>0</v>
      </c>
      <c r="AC710">
        <f>IF(P710="관급자 관급 자재대", L710, 0)</f>
        <v>0</v>
      </c>
      <c r="AD710">
        <f>IF(P710="사용자항목2", L710, 0)</f>
        <v>0</v>
      </c>
      <c r="AE710">
        <f>IF(P710="안전관리비", L710, 0)</f>
        <v>0</v>
      </c>
      <c r="AF710">
        <f>IF(P710="품질관리비", L710, 0)</f>
        <v>0</v>
      </c>
      <c r="AG710">
        <f>IF(P710="사용자항목5", L710, 0)</f>
        <v>0</v>
      </c>
      <c r="AH710">
        <f>IF(P710="사용자항목6", L710, 0)</f>
        <v>0</v>
      </c>
      <c r="AI710">
        <f>IF(P710="사용자항목7", L710, 0)</f>
        <v>0</v>
      </c>
      <c r="AJ710">
        <f>IF(P710="사용자항목8", L710, 0)</f>
        <v>0</v>
      </c>
      <c r="AK710">
        <f>IF(P710="사용자항목9", L710, 0)</f>
        <v>0</v>
      </c>
      <c r="AL710">
        <f>IF(P710="사용자항목10", L710, 0)</f>
        <v>0</v>
      </c>
      <c r="AM710">
        <f>IF(P710="사용자항목11", L710, 0)</f>
        <v>0</v>
      </c>
      <c r="AN710">
        <f>IF(P710="사용자항목12", L710, 0)</f>
        <v>0</v>
      </c>
      <c r="AO710">
        <f>IF(P710="사용자항목13", L710, 0)</f>
        <v>0</v>
      </c>
      <c r="AP710">
        <f>IF(P710="사용자항목14", L710, 0)</f>
        <v>0</v>
      </c>
      <c r="AQ710">
        <f>IF(P710="사용자항목15", L710, 0)</f>
        <v>0</v>
      </c>
      <c r="AR710">
        <f>IF(P710="사용자항목16", L710, 0)</f>
        <v>0</v>
      </c>
      <c r="AS710">
        <f>IF(P710="사용자항목17", L710, 0)</f>
        <v>0</v>
      </c>
      <c r="AT710">
        <f>IF(P710="사용자항목18", L710, 0)</f>
        <v>0</v>
      </c>
      <c r="AU710">
        <f>IF(P710="사용자항목19", L710, 0)</f>
        <v>0</v>
      </c>
    </row>
    <row r="711" spans="1:50" ht="23.1" customHeight="1" x14ac:dyDescent="0.3">
      <c r="A711" s="7"/>
      <c r="B711" s="7"/>
      <c r="C711" s="14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50" ht="23.1" customHeight="1" x14ac:dyDescent="0.3">
      <c r="A712" s="7"/>
      <c r="B712" s="7"/>
      <c r="C712" s="14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50" ht="23.1" customHeight="1" x14ac:dyDescent="0.3">
      <c r="A713" s="7"/>
      <c r="B713" s="7"/>
      <c r="C713" s="14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50" ht="23.1" customHeight="1" x14ac:dyDescent="0.3">
      <c r="A714" s="7"/>
      <c r="B714" s="7"/>
      <c r="C714" s="14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50" ht="23.1" customHeight="1" x14ac:dyDescent="0.3">
      <c r="A715" s="7"/>
      <c r="B715" s="7"/>
      <c r="C715" s="14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50" ht="23.1" customHeight="1" x14ac:dyDescent="0.3">
      <c r="A716" s="7"/>
      <c r="B716" s="7"/>
      <c r="C716" s="14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50" ht="23.1" customHeight="1" x14ac:dyDescent="0.3">
      <c r="A717" s="7"/>
      <c r="B717" s="7"/>
      <c r="C717" s="14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50" ht="23.1" customHeight="1" x14ac:dyDescent="0.3">
      <c r="A718" s="7"/>
      <c r="B718" s="7"/>
      <c r="C718" s="14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50" ht="23.1" customHeight="1" x14ac:dyDescent="0.3">
      <c r="A719" s="7"/>
      <c r="B719" s="7"/>
      <c r="C719" s="14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50" ht="23.1" customHeight="1" x14ac:dyDescent="0.3">
      <c r="A720" s="7"/>
      <c r="B720" s="7"/>
      <c r="C720" s="14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50" ht="23.1" customHeight="1" x14ac:dyDescent="0.3">
      <c r="A721" s="7"/>
      <c r="B721" s="7"/>
      <c r="C721" s="14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50" ht="23.1" customHeight="1" x14ac:dyDescent="0.3">
      <c r="A722" s="7"/>
      <c r="B722" s="7"/>
      <c r="C722" s="14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50" ht="23.1" customHeight="1" x14ac:dyDescent="0.3">
      <c r="A723" s="7"/>
      <c r="B723" s="7"/>
      <c r="C723" s="14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50" ht="23.1" customHeight="1" x14ac:dyDescent="0.3">
      <c r="A724" s="7"/>
      <c r="B724" s="7"/>
      <c r="C724" s="14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50" ht="23.1" customHeight="1" x14ac:dyDescent="0.3">
      <c r="A725" s="7"/>
      <c r="B725" s="7"/>
      <c r="C725" s="14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50" ht="23.1" customHeight="1" x14ac:dyDescent="0.3">
      <c r="A726" s="10" t="s">
        <v>131</v>
      </c>
      <c r="B726" s="11"/>
      <c r="C726" s="12"/>
      <c r="D726" s="13"/>
      <c r="E726" s="13"/>
      <c r="F726" s="13">
        <f>ROUNDDOWN(SUMIF(Q709:Q725, "1", F709:F725), 0)</f>
        <v>0</v>
      </c>
      <c r="G726" s="13"/>
      <c r="H726" s="13">
        <f>ROUNDDOWN(SUMIF(Q709:Q725, "1", H709:H725), 0)</f>
        <v>0</v>
      </c>
      <c r="I726" s="13"/>
      <c r="J726" s="13">
        <f>ROUNDDOWN(SUMIF(Q709:Q725, "1", J709:J725), 0)</f>
        <v>0</v>
      </c>
      <c r="K726" s="13"/>
      <c r="L726" s="13">
        <f>F726+H726+J726</f>
        <v>0</v>
      </c>
      <c r="M726" s="13"/>
      <c r="R726">
        <f t="shared" ref="R726:AX726" si="593">ROUNDDOWN(SUM(R709:R710), 0)</f>
        <v>0</v>
      </c>
      <c r="S726">
        <f t="shared" si="593"/>
        <v>0</v>
      </c>
      <c r="T726">
        <f t="shared" si="593"/>
        <v>0</v>
      </c>
      <c r="U726">
        <f t="shared" si="593"/>
        <v>0</v>
      </c>
      <c r="V726">
        <f t="shared" si="593"/>
        <v>0</v>
      </c>
      <c r="W726">
        <f t="shared" si="593"/>
        <v>0</v>
      </c>
      <c r="X726">
        <f t="shared" si="593"/>
        <v>0</v>
      </c>
      <c r="Y726">
        <f t="shared" si="593"/>
        <v>0</v>
      </c>
      <c r="Z726">
        <f t="shared" si="593"/>
        <v>0</v>
      </c>
      <c r="AA726">
        <f t="shared" si="593"/>
        <v>0</v>
      </c>
      <c r="AB726">
        <f t="shared" si="593"/>
        <v>0</v>
      </c>
      <c r="AC726">
        <f t="shared" si="593"/>
        <v>0</v>
      </c>
      <c r="AD726">
        <f t="shared" si="593"/>
        <v>0</v>
      </c>
      <c r="AE726">
        <f t="shared" si="593"/>
        <v>0</v>
      </c>
      <c r="AF726">
        <f t="shared" si="593"/>
        <v>0</v>
      </c>
      <c r="AG726">
        <f t="shared" si="593"/>
        <v>0</v>
      </c>
      <c r="AH726">
        <f t="shared" si="593"/>
        <v>0</v>
      </c>
      <c r="AI726">
        <f t="shared" si="593"/>
        <v>0</v>
      </c>
      <c r="AJ726">
        <f t="shared" si="593"/>
        <v>0</v>
      </c>
      <c r="AK726">
        <f t="shared" si="593"/>
        <v>0</v>
      </c>
      <c r="AL726">
        <f t="shared" si="593"/>
        <v>0</v>
      </c>
      <c r="AM726">
        <f t="shared" si="593"/>
        <v>0</v>
      </c>
      <c r="AN726">
        <f t="shared" si="593"/>
        <v>0</v>
      </c>
      <c r="AO726">
        <f t="shared" si="593"/>
        <v>0</v>
      </c>
      <c r="AP726">
        <f t="shared" si="593"/>
        <v>0</v>
      </c>
      <c r="AQ726">
        <f t="shared" si="593"/>
        <v>0</v>
      </c>
      <c r="AR726">
        <f t="shared" si="593"/>
        <v>0</v>
      </c>
      <c r="AS726">
        <f t="shared" si="593"/>
        <v>0</v>
      </c>
      <c r="AT726">
        <f t="shared" si="593"/>
        <v>0</v>
      </c>
      <c r="AU726">
        <f t="shared" si="593"/>
        <v>0</v>
      </c>
      <c r="AV726">
        <f t="shared" si="593"/>
        <v>0</v>
      </c>
      <c r="AW726">
        <f t="shared" si="593"/>
        <v>0</v>
      </c>
      <c r="AX726">
        <f t="shared" si="593"/>
        <v>0</v>
      </c>
    </row>
    <row r="727" spans="1:50" ht="23.1" customHeight="1" x14ac:dyDescent="0.3">
      <c r="A727" s="57" t="s">
        <v>525</v>
      </c>
      <c r="B727" s="58"/>
      <c r="C727" s="58"/>
      <c r="D727" s="58"/>
      <c r="E727" s="58"/>
      <c r="F727" s="58"/>
      <c r="G727" s="58"/>
      <c r="H727" s="58"/>
      <c r="I727" s="58"/>
      <c r="J727" s="58"/>
      <c r="K727" s="58"/>
      <c r="L727" s="58"/>
      <c r="M727" s="58"/>
    </row>
    <row r="728" spans="1:50" ht="23.1" customHeight="1" x14ac:dyDescent="0.3">
      <c r="A728" s="6" t="s">
        <v>248</v>
      </c>
      <c r="B728" s="6" t="s">
        <v>249</v>
      </c>
      <c r="C728" s="8" t="s">
        <v>27</v>
      </c>
      <c r="D728" s="9">
        <v>36.5</v>
      </c>
      <c r="E728" s="9"/>
      <c r="F728" s="9">
        <f>ROUNDDOWN(D728*E728, 0)</f>
        <v>0</v>
      </c>
      <c r="G728" s="9"/>
      <c r="H728" s="9">
        <f>ROUNDDOWN(D728*G728, 0)</f>
        <v>0</v>
      </c>
      <c r="I728" s="9"/>
      <c r="J728" s="9">
        <f>ROUNDDOWN(D728*I728, 0)</f>
        <v>0</v>
      </c>
      <c r="K728" s="9">
        <f>E728+G728+I728</f>
        <v>0</v>
      </c>
      <c r="L728" s="9">
        <f>F728+H728+J728</f>
        <v>0</v>
      </c>
      <c r="M728" s="15"/>
      <c r="O728" t="str">
        <f>""</f>
        <v/>
      </c>
      <c r="P728" s="1" t="s">
        <v>129</v>
      </c>
      <c r="Q728">
        <v>1</v>
      </c>
      <c r="R728">
        <f>IF(P728="기계경비", J728, 0)</f>
        <v>0</v>
      </c>
      <c r="S728">
        <f>IF(P728="운반비", J728, 0)</f>
        <v>0</v>
      </c>
      <c r="T728">
        <f>IF(P728="작업부산물", F728, 0)</f>
        <v>0</v>
      </c>
      <c r="U728">
        <f>IF(P728="관급", F728, 0)</f>
        <v>0</v>
      </c>
      <c r="V728">
        <f>IF(P728="외주비", J728, 0)</f>
        <v>0</v>
      </c>
      <c r="W728">
        <f>IF(P728="장비비", J728, 0)</f>
        <v>0</v>
      </c>
      <c r="X728">
        <f>IF(P728="폐기물처리비", J728, 0)</f>
        <v>0</v>
      </c>
      <c r="Y728">
        <f>IF(P728="가설비", J728, 0)</f>
        <v>0</v>
      </c>
      <c r="Z728">
        <f>IF(P728="잡비제외분", F728, 0)</f>
        <v>0</v>
      </c>
      <c r="AA728">
        <f>IF(P728="사급자재대", L728, 0)</f>
        <v>0</v>
      </c>
      <c r="AB728">
        <f>IF(P728="관급자재대", L728, 0)</f>
        <v>0</v>
      </c>
      <c r="AC728">
        <f>IF(P728="관급자 관급 자재대", L728, 0)</f>
        <v>0</v>
      </c>
      <c r="AD728">
        <f>IF(P728="사용자항목2", L728, 0)</f>
        <v>0</v>
      </c>
      <c r="AE728">
        <f>IF(P728="안전관리비", L728, 0)</f>
        <v>0</v>
      </c>
      <c r="AF728">
        <f>IF(P728="품질관리비", L728, 0)</f>
        <v>0</v>
      </c>
      <c r="AG728">
        <f>IF(P728="사용자항목5", L728, 0)</f>
        <v>0</v>
      </c>
      <c r="AH728">
        <f>IF(P728="사용자항목6", L728, 0)</f>
        <v>0</v>
      </c>
      <c r="AI728">
        <f>IF(P728="사용자항목7", L728, 0)</f>
        <v>0</v>
      </c>
      <c r="AJ728">
        <f>IF(P728="사용자항목8", L728, 0)</f>
        <v>0</v>
      </c>
      <c r="AK728">
        <f>IF(P728="사용자항목9", L728, 0)</f>
        <v>0</v>
      </c>
      <c r="AL728">
        <f>IF(P728="사용자항목10", L728, 0)</f>
        <v>0</v>
      </c>
      <c r="AM728">
        <f>IF(P728="사용자항목11", L728, 0)</f>
        <v>0</v>
      </c>
      <c r="AN728">
        <f>IF(P728="사용자항목12", L728, 0)</f>
        <v>0</v>
      </c>
      <c r="AO728">
        <f>IF(P728="사용자항목13", L728, 0)</f>
        <v>0</v>
      </c>
      <c r="AP728">
        <f>IF(P728="사용자항목14", L728, 0)</f>
        <v>0</v>
      </c>
      <c r="AQ728">
        <f>IF(P728="사용자항목15", L728, 0)</f>
        <v>0</v>
      </c>
      <c r="AR728">
        <f>IF(P728="사용자항목16", L728, 0)</f>
        <v>0</v>
      </c>
      <c r="AS728">
        <f>IF(P728="사용자항목17", L728, 0)</f>
        <v>0</v>
      </c>
      <c r="AT728">
        <f>IF(P728="사용자항목18", L728, 0)</f>
        <v>0</v>
      </c>
      <c r="AU728">
        <f>IF(P728="사용자항목19", L728, 0)</f>
        <v>0</v>
      </c>
    </row>
    <row r="729" spans="1:50" ht="23.1" customHeight="1" x14ac:dyDescent="0.3">
      <c r="A729" s="6" t="s">
        <v>250</v>
      </c>
      <c r="B729" s="6" t="s">
        <v>251</v>
      </c>
      <c r="C729" s="8" t="s">
        <v>27</v>
      </c>
      <c r="D729" s="9">
        <v>63.8</v>
      </c>
      <c r="E729" s="9"/>
      <c r="F729" s="9">
        <f>ROUNDDOWN(D729*E729, 0)</f>
        <v>0</v>
      </c>
      <c r="G729" s="9"/>
      <c r="H729" s="9">
        <f>ROUNDDOWN(D729*G729, 0)</f>
        <v>0</v>
      </c>
      <c r="I729" s="9"/>
      <c r="J729" s="9">
        <f>ROUNDDOWN(D729*I729, 0)</f>
        <v>0</v>
      </c>
      <c r="K729" s="9">
        <f>E729+G729+I729</f>
        <v>0</v>
      </c>
      <c r="L729" s="9">
        <f>F729+H729+J729</f>
        <v>0</v>
      </c>
      <c r="M729" s="15"/>
      <c r="O729" t="str">
        <f>""</f>
        <v/>
      </c>
      <c r="P729" s="1" t="s">
        <v>129</v>
      </c>
      <c r="Q729">
        <v>1</v>
      </c>
      <c r="R729">
        <f>IF(P729="기계경비", J729, 0)</f>
        <v>0</v>
      </c>
      <c r="S729">
        <f>IF(P729="운반비", J729, 0)</f>
        <v>0</v>
      </c>
      <c r="T729">
        <f>IF(P729="작업부산물", F729, 0)</f>
        <v>0</v>
      </c>
      <c r="U729">
        <f>IF(P729="관급", F729, 0)</f>
        <v>0</v>
      </c>
      <c r="V729">
        <f>IF(P729="외주비", J729, 0)</f>
        <v>0</v>
      </c>
      <c r="W729">
        <f>IF(P729="장비비", J729, 0)</f>
        <v>0</v>
      </c>
      <c r="X729">
        <f>IF(P729="폐기물처리비", J729, 0)</f>
        <v>0</v>
      </c>
      <c r="Y729">
        <f>IF(P729="가설비", J729, 0)</f>
        <v>0</v>
      </c>
      <c r="Z729">
        <f>IF(P729="잡비제외분", F729, 0)</f>
        <v>0</v>
      </c>
      <c r="AA729">
        <f>IF(P729="사급자재대", L729, 0)</f>
        <v>0</v>
      </c>
      <c r="AB729">
        <f>IF(P729="관급자재대", L729, 0)</f>
        <v>0</v>
      </c>
      <c r="AC729">
        <f>IF(P729="관급자 관급 자재대", L729, 0)</f>
        <v>0</v>
      </c>
      <c r="AD729">
        <f>IF(P729="사용자항목2", L729, 0)</f>
        <v>0</v>
      </c>
      <c r="AE729">
        <f>IF(P729="안전관리비", L729, 0)</f>
        <v>0</v>
      </c>
      <c r="AF729">
        <f>IF(P729="품질관리비", L729, 0)</f>
        <v>0</v>
      </c>
      <c r="AG729">
        <f>IF(P729="사용자항목5", L729, 0)</f>
        <v>0</v>
      </c>
      <c r="AH729">
        <f>IF(P729="사용자항목6", L729, 0)</f>
        <v>0</v>
      </c>
      <c r="AI729">
        <f>IF(P729="사용자항목7", L729, 0)</f>
        <v>0</v>
      </c>
      <c r="AJ729">
        <f>IF(P729="사용자항목8", L729, 0)</f>
        <v>0</v>
      </c>
      <c r="AK729">
        <f>IF(P729="사용자항목9", L729, 0)</f>
        <v>0</v>
      </c>
      <c r="AL729">
        <f>IF(P729="사용자항목10", L729, 0)</f>
        <v>0</v>
      </c>
      <c r="AM729">
        <f>IF(P729="사용자항목11", L729, 0)</f>
        <v>0</v>
      </c>
      <c r="AN729">
        <f>IF(P729="사용자항목12", L729, 0)</f>
        <v>0</v>
      </c>
      <c r="AO729">
        <f>IF(P729="사용자항목13", L729, 0)</f>
        <v>0</v>
      </c>
      <c r="AP729">
        <f>IF(P729="사용자항목14", L729, 0)</f>
        <v>0</v>
      </c>
      <c r="AQ729">
        <f>IF(P729="사용자항목15", L729, 0)</f>
        <v>0</v>
      </c>
      <c r="AR729">
        <f>IF(P729="사용자항목16", L729, 0)</f>
        <v>0</v>
      </c>
      <c r="AS729">
        <f>IF(P729="사용자항목17", L729, 0)</f>
        <v>0</v>
      </c>
      <c r="AT729">
        <f>IF(P729="사용자항목18", L729, 0)</f>
        <v>0</v>
      </c>
      <c r="AU729">
        <f>IF(P729="사용자항목19", L729, 0)</f>
        <v>0</v>
      </c>
    </row>
    <row r="730" spans="1:50" ht="23.1" customHeight="1" x14ac:dyDescent="0.3">
      <c r="A730" s="7"/>
      <c r="B730" s="7"/>
      <c r="C730" s="14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50" ht="23.1" customHeight="1" x14ac:dyDescent="0.3">
      <c r="A731" s="7"/>
      <c r="B731" s="7"/>
      <c r="C731" s="14"/>
      <c r="D731" s="9"/>
      <c r="E731" s="9"/>
      <c r="F731" s="9"/>
      <c r="G731" s="9"/>
      <c r="H731" s="9"/>
      <c r="I731" s="9"/>
      <c r="J731" s="9"/>
      <c r="K731" s="9"/>
      <c r="L731" s="9"/>
      <c r="M731" s="9"/>
    </row>
    <row r="732" spans="1:50" ht="23.1" customHeight="1" x14ac:dyDescent="0.3">
      <c r="A732" s="7"/>
      <c r="B732" s="7"/>
      <c r="C732" s="14"/>
      <c r="D732" s="9"/>
      <c r="E732" s="9"/>
      <c r="F732" s="9"/>
      <c r="G732" s="9"/>
      <c r="H732" s="9"/>
      <c r="I732" s="9"/>
      <c r="J732" s="9"/>
      <c r="K732" s="9"/>
      <c r="L732" s="9"/>
      <c r="M732" s="9"/>
    </row>
    <row r="733" spans="1:50" ht="23.1" customHeight="1" x14ac:dyDescent="0.3">
      <c r="A733" s="7"/>
      <c r="B733" s="7"/>
      <c r="C733" s="14"/>
      <c r="D733" s="9"/>
      <c r="E733" s="9"/>
      <c r="F733" s="9"/>
      <c r="G733" s="9"/>
      <c r="H733" s="9"/>
      <c r="I733" s="9"/>
      <c r="J733" s="9"/>
      <c r="K733" s="9"/>
      <c r="L733" s="9"/>
      <c r="M733" s="9"/>
    </row>
    <row r="734" spans="1:50" ht="23.1" customHeight="1" x14ac:dyDescent="0.3">
      <c r="A734" s="7"/>
      <c r="B734" s="7"/>
      <c r="C734" s="14"/>
      <c r="D734" s="9"/>
      <c r="E734" s="9"/>
      <c r="F734" s="9"/>
      <c r="G734" s="9"/>
      <c r="H734" s="9"/>
      <c r="I734" s="9"/>
      <c r="J734" s="9"/>
      <c r="K734" s="9"/>
      <c r="L734" s="9"/>
      <c r="M734" s="9"/>
    </row>
    <row r="735" spans="1:50" ht="23.1" customHeight="1" x14ac:dyDescent="0.3">
      <c r="A735" s="7"/>
      <c r="B735" s="7"/>
      <c r="C735" s="14"/>
      <c r="D735" s="9"/>
      <c r="E735" s="9"/>
      <c r="F735" s="9"/>
      <c r="G735" s="9"/>
      <c r="H735" s="9"/>
      <c r="I735" s="9"/>
      <c r="J735" s="9"/>
      <c r="K735" s="9"/>
      <c r="L735" s="9"/>
      <c r="M735" s="9"/>
    </row>
    <row r="736" spans="1:50" ht="23.1" customHeight="1" x14ac:dyDescent="0.3">
      <c r="A736" s="7"/>
      <c r="B736" s="7"/>
      <c r="C736" s="14"/>
      <c r="D736" s="9"/>
      <c r="E736" s="9"/>
      <c r="F736" s="9"/>
      <c r="G736" s="9"/>
      <c r="H736" s="9"/>
      <c r="I736" s="9"/>
      <c r="J736" s="9"/>
      <c r="K736" s="9"/>
      <c r="L736" s="9"/>
      <c r="M736" s="9"/>
    </row>
    <row r="737" spans="1:50" ht="23.1" customHeight="1" x14ac:dyDescent="0.3">
      <c r="A737" s="7"/>
      <c r="B737" s="7"/>
      <c r="C737" s="14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50" ht="23.1" customHeight="1" x14ac:dyDescent="0.3">
      <c r="A738" s="7"/>
      <c r="B738" s="7"/>
      <c r="C738" s="14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50" ht="23.1" customHeight="1" x14ac:dyDescent="0.3">
      <c r="A739" s="7"/>
      <c r="B739" s="7"/>
      <c r="C739" s="14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50" ht="23.1" customHeight="1" x14ac:dyDescent="0.3">
      <c r="A740" s="7"/>
      <c r="B740" s="7"/>
      <c r="C740" s="14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50" ht="23.1" customHeight="1" x14ac:dyDescent="0.3">
      <c r="A741" s="7"/>
      <c r="B741" s="7"/>
      <c r="C741" s="14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50" ht="23.1" customHeight="1" x14ac:dyDescent="0.3">
      <c r="A742" s="7"/>
      <c r="B742" s="7"/>
      <c r="C742" s="14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50" ht="23.1" customHeight="1" x14ac:dyDescent="0.3">
      <c r="A743" s="7"/>
      <c r="B743" s="7"/>
      <c r="C743" s="14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50" ht="23.1" customHeight="1" x14ac:dyDescent="0.3">
      <c r="A744" s="7"/>
      <c r="B744" s="7"/>
      <c r="C744" s="14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50" ht="23.1" customHeight="1" x14ac:dyDescent="0.3">
      <c r="A745" s="10" t="s">
        <v>131</v>
      </c>
      <c r="B745" s="11"/>
      <c r="C745" s="12"/>
      <c r="D745" s="13"/>
      <c r="E745" s="13"/>
      <c r="F745" s="13">
        <f>ROUNDDOWN(SUMIF(Q728:Q744, "1", F728:F744), 0)</f>
        <v>0</v>
      </c>
      <c r="G745" s="13"/>
      <c r="H745" s="13">
        <f>ROUNDDOWN(SUMIF(Q728:Q744, "1", H728:H744), 0)</f>
        <v>0</v>
      </c>
      <c r="I745" s="13"/>
      <c r="J745" s="13">
        <f>ROUNDDOWN(SUMIF(Q728:Q744, "1", J728:J744), 0)</f>
        <v>0</v>
      </c>
      <c r="K745" s="13"/>
      <c r="L745" s="13">
        <f>F745+H745+J745</f>
        <v>0</v>
      </c>
      <c r="M745" s="13"/>
      <c r="R745">
        <f t="shared" ref="R745:AX745" si="594">ROUNDDOWN(SUM(R728:R729), 0)</f>
        <v>0</v>
      </c>
      <c r="S745">
        <f t="shared" si="594"/>
        <v>0</v>
      </c>
      <c r="T745">
        <f t="shared" si="594"/>
        <v>0</v>
      </c>
      <c r="U745">
        <f t="shared" si="594"/>
        <v>0</v>
      </c>
      <c r="V745">
        <f t="shared" si="594"/>
        <v>0</v>
      </c>
      <c r="W745">
        <f t="shared" si="594"/>
        <v>0</v>
      </c>
      <c r="X745">
        <f t="shared" si="594"/>
        <v>0</v>
      </c>
      <c r="Y745">
        <f t="shared" si="594"/>
        <v>0</v>
      </c>
      <c r="Z745">
        <f t="shared" si="594"/>
        <v>0</v>
      </c>
      <c r="AA745">
        <f t="shared" si="594"/>
        <v>0</v>
      </c>
      <c r="AB745">
        <f t="shared" si="594"/>
        <v>0</v>
      </c>
      <c r="AC745">
        <f t="shared" si="594"/>
        <v>0</v>
      </c>
      <c r="AD745">
        <f t="shared" si="594"/>
        <v>0</v>
      </c>
      <c r="AE745">
        <f t="shared" si="594"/>
        <v>0</v>
      </c>
      <c r="AF745">
        <f t="shared" si="594"/>
        <v>0</v>
      </c>
      <c r="AG745">
        <f t="shared" si="594"/>
        <v>0</v>
      </c>
      <c r="AH745">
        <f t="shared" si="594"/>
        <v>0</v>
      </c>
      <c r="AI745">
        <f t="shared" si="594"/>
        <v>0</v>
      </c>
      <c r="AJ745">
        <f t="shared" si="594"/>
        <v>0</v>
      </c>
      <c r="AK745">
        <f t="shared" si="594"/>
        <v>0</v>
      </c>
      <c r="AL745">
        <f t="shared" si="594"/>
        <v>0</v>
      </c>
      <c r="AM745">
        <f t="shared" si="594"/>
        <v>0</v>
      </c>
      <c r="AN745">
        <f t="shared" si="594"/>
        <v>0</v>
      </c>
      <c r="AO745">
        <f t="shared" si="594"/>
        <v>0</v>
      </c>
      <c r="AP745">
        <f t="shared" si="594"/>
        <v>0</v>
      </c>
      <c r="AQ745">
        <f t="shared" si="594"/>
        <v>0</v>
      </c>
      <c r="AR745">
        <f t="shared" si="594"/>
        <v>0</v>
      </c>
      <c r="AS745">
        <f t="shared" si="594"/>
        <v>0</v>
      </c>
      <c r="AT745">
        <f t="shared" si="594"/>
        <v>0</v>
      </c>
      <c r="AU745">
        <f t="shared" si="594"/>
        <v>0</v>
      </c>
      <c r="AV745">
        <f t="shared" si="594"/>
        <v>0</v>
      </c>
      <c r="AW745">
        <f t="shared" si="594"/>
        <v>0</v>
      </c>
      <c r="AX745">
        <f t="shared" si="594"/>
        <v>0</v>
      </c>
    </row>
    <row r="746" spans="1:50" ht="23.1" customHeight="1" x14ac:dyDescent="0.3">
      <c r="A746" s="57" t="s">
        <v>526</v>
      </c>
      <c r="B746" s="58"/>
      <c r="C746" s="58"/>
      <c r="D746" s="58"/>
      <c r="E746" s="58"/>
      <c r="F746" s="58"/>
      <c r="G746" s="58"/>
      <c r="H746" s="58"/>
      <c r="I746" s="58"/>
      <c r="J746" s="58"/>
      <c r="K746" s="58"/>
      <c r="L746" s="58"/>
      <c r="M746" s="58"/>
    </row>
    <row r="747" spans="1:50" ht="23.1" customHeight="1" x14ac:dyDescent="0.3">
      <c r="A747" s="6" t="s">
        <v>255</v>
      </c>
      <c r="B747" s="6" t="s">
        <v>258</v>
      </c>
      <c r="C747" s="8" t="s">
        <v>27</v>
      </c>
      <c r="D747" s="9">
        <v>63.8</v>
      </c>
      <c r="E747" s="9"/>
      <c r="F747" s="9">
        <f>ROUNDDOWN(D747*E747, 0)</f>
        <v>0</v>
      </c>
      <c r="G747" s="9"/>
      <c r="H747" s="9">
        <f>ROUNDDOWN(D747*G747, 0)</f>
        <v>0</v>
      </c>
      <c r="I747" s="9"/>
      <c r="J747" s="9">
        <f>ROUNDDOWN(D747*I747, 0)</f>
        <v>0</v>
      </c>
      <c r="K747" s="9">
        <f t="shared" ref="K747:L750" si="595">E747+G747+I747</f>
        <v>0</v>
      </c>
      <c r="L747" s="9">
        <f t="shared" si="595"/>
        <v>0</v>
      </c>
      <c r="M747" s="15"/>
      <c r="O747" t="str">
        <f>""</f>
        <v/>
      </c>
      <c r="P747" s="1" t="s">
        <v>129</v>
      </c>
      <c r="Q747">
        <v>1</v>
      </c>
      <c r="R747">
        <f>IF(P747="기계경비", J747, 0)</f>
        <v>0</v>
      </c>
      <c r="S747">
        <f>IF(P747="운반비", J747, 0)</f>
        <v>0</v>
      </c>
      <c r="T747">
        <f>IF(P747="작업부산물", F747, 0)</f>
        <v>0</v>
      </c>
      <c r="U747">
        <f>IF(P747="관급", F747, 0)</f>
        <v>0</v>
      </c>
      <c r="V747">
        <f>IF(P747="외주비", J747, 0)</f>
        <v>0</v>
      </c>
      <c r="W747">
        <f>IF(P747="장비비", J747, 0)</f>
        <v>0</v>
      </c>
      <c r="X747">
        <f>IF(P747="폐기물처리비", J747, 0)</f>
        <v>0</v>
      </c>
      <c r="Y747">
        <f>IF(P747="가설비", J747, 0)</f>
        <v>0</v>
      </c>
      <c r="Z747">
        <f>IF(P747="잡비제외분", F747, 0)</f>
        <v>0</v>
      </c>
      <c r="AA747">
        <f>IF(P747="사급자재대", L747, 0)</f>
        <v>0</v>
      </c>
      <c r="AB747">
        <f>IF(P747="관급자재대", L747, 0)</f>
        <v>0</v>
      </c>
      <c r="AC747">
        <f>IF(P747="관급자 관급 자재대", L747, 0)</f>
        <v>0</v>
      </c>
      <c r="AD747">
        <f>IF(P747="사용자항목2", L747, 0)</f>
        <v>0</v>
      </c>
      <c r="AE747">
        <f>IF(P747="안전관리비", L747, 0)</f>
        <v>0</v>
      </c>
      <c r="AF747">
        <f>IF(P747="품질관리비", L747, 0)</f>
        <v>0</v>
      </c>
      <c r="AG747">
        <f>IF(P747="사용자항목5", L747, 0)</f>
        <v>0</v>
      </c>
      <c r="AH747">
        <f>IF(P747="사용자항목6", L747, 0)</f>
        <v>0</v>
      </c>
      <c r="AI747">
        <f>IF(P747="사용자항목7", L747, 0)</f>
        <v>0</v>
      </c>
      <c r="AJ747">
        <f>IF(P747="사용자항목8", L747, 0)</f>
        <v>0</v>
      </c>
      <c r="AK747">
        <f>IF(P747="사용자항목9", L747, 0)</f>
        <v>0</v>
      </c>
      <c r="AL747">
        <f>IF(P747="사용자항목10", L747, 0)</f>
        <v>0</v>
      </c>
      <c r="AM747">
        <f>IF(P747="사용자항목11", L747, 0)</f>
        <v>0</v>
      </c>
      <c r="AN747">
        <f>IF(P747="사용자항목12", L747, 0)</f>
        <v>0</v>
      </c>
      <c r="AO747">
        <f>IF(P747="사용자항목13", L747, 0)</f>
        <v>0</v>
      </c>
      <c r="AP747">
        <f>IF(P747="사용자항목14", L747, 0)</f>
        <v>0</v>
      </c>
      <c r="AQ747">
        <f>IF(P747="사용자항목15", L747, 0)</f>
        <v>0</v>
      </c>
      <c r="AR747">
        <f>IF(P747="사용자항목16", L747, 0)</f>
        <v>0</v>
      </c>
      <c r="AS747">
        <f>IF(P747="사용자항목17", L747, 0)</f>
        <v>0</v>
      </c>
      <c r="AT747">
        <f>IF(P747="사용자항목18", L747, 0)</f>
        <v>0</v>
      </c>
      <c r="AU747">
        <f>IF(P747="사용자항목19", L747, 0)</f>
        <v>0</v>
      </c>
    </row>
    <row r="748" spans="1:50" ht="23.1" customHeight="1" x14ac:dyDescent="0.3">
      <c r="A748" s="6" t="s">
        <v>98</v>
      </c>
      <c r="B748" s="6" t="s">
        <v>100</v>
      </c>
      <c r="C748" s="8" t="s">
        <v>22</v>
      </c>
      <c r="D748" s="9">
        <v>23.1</v>
      </c>
      <c r="E748" s="9"/>
      <c r="F748" s="9">
        <f>ROUNDDOWN(D748*E748, 0)</f>
        <v>0</v>
      </c>
      <c r="G748" s="9"/>
      <c r="H748" s="9">
        <f>ROUNDDOWN(D748*G748, 0)</f>
        <v>0</v>
      </c>
      <c r="I748" s="9"/>
      <c r="J748" s="9">
        <f>ROUNDDOWN(D748*I748, 0)</f>
        <v>0</v>
      </c>
      <c r="K748" s="9">
        <f t="shared" si="595"/>
        <v>0</v>
      </c>
      <c r="L748" s="9">
        <f t="shared" si="595"/>
        <v>0</v>
      </c>
      <c r="M748" s="9"/>
      <c r="O748" t="str">
        <f>"01"</f>
        <v>01</v>
      </c>
      <c r="P748" s="1" t="s">
        <v>129</v>
      </c>
      <c r="Q748">
        <v>1</v>
      </c>
      <c r="R748">
        <f>IF(P748="기계경비", J748, 0)</f>
        <v>0</v>
      </c>
      <c r="S748">
        <f>IF(P748="운반비", J748, 0)</f>
        <v>0</v>
      </c>
      <c r="T748">
        <f>IF(P748="작업부산물", F748, 0)</f>
        <v>0</v>
      </c>
      <c r="U748">
        <f>IF(P748="관급", F748, 0)</f>
        <v>0</v>
      </c>
      <c r="V748">
        <f>IF(P748="외주비", J748, 0)</f>
        <v>0</v>
      </c>
      <c r="W748">
        <f>IF(P748="장비비", J748, 0)</f>
        <v>0</v>
      </c>
      <c r="X748">
        <f>IF(P748="폐기물처리비", J748, 0)</f>
        <v>0</v>
      </c>
      <c r="Y748">
        <f>IF(P748="가설비", J748, 0)</f>
        <v>0</v>
      </c>
      <c r="Z748">
        <f>IF(P748="잡비제외분", F748, 0)</f>
        <v>0</v>
      </c>
      <c r="AA748">
        <f>IF(P748="사급자재대", L748, 0)</f>
        <v>0</v>
      </c>
      <c r="AB748">
        <f>IF(P748="관급자재대", L748, 0)</f>
        <v>0</v>
      </c>
      <c r="AC748">
        <f>IF(P748="관급자 관급 자재대", L748, 0)</f>
        <v>0</v>
      </c>
      <c r="AD748">
        <f>IF(P748="사용자항목2", L748, 0)</f>
        <v>0</v>
      </c>
      <c r="AE748">
        <f>IF(P748="안전관리비", L748, 0)</f>
        <v>0</v>
      </c>
      <c r="AF748">
        <f>IF(P748="품질관리비", L748, 0)</f>
        <v>0</v>
      </c>
      <c r="AG748">
        <f>IF(P748="사용자항목5", L748, 0)</f>
        <v>0</v>
      </c>
      <c r="AH748">
        <f>IF(P748="사용자항목6", L748, 0)</f>
        <v>0</v>
      </c>
      <c r="AI748">
        <f>IF(P748="사용자항목7", L748, 0)</f>
        <v>0</v>
      </c>
      <c r="AJ748">
        <f>IF(P748="사용자항목8", L748, 0)</f>
        <v>0</v>
      </c>
      <c r="AK748">
        <f>IF(P748="사용자항목9", L748, 0)</f>
        <v>0</v>
      </c>
      <c r="AL748">
        <f>IF(P748="사용자항목10", L748, 0)</f>
        <v>0</v>
      </c>
      <c r="AM748">
        <f>IF(P748="사용자항목11", L748, 0)</f>
        <v>0</v>
      </c>
      <c r="AN748">
        <f>IF(P748="사용자항목12", L748, 0)</f>
        <v>0</v>
      </c>
      <c r="AO748">
        <f>IF(P748="사용자항목13", L748, 0)</f>
        <v>0</v>
      </c>
      <c r="AP748">
        <f>IF(P748="사용자항목14", L748, 0)</f>
        <v>0</v>
      </c>
      <c r="AQ748">
        <f>IF(P748="사용자항목15", L748, 0)</f>
        <v>0</v>
      </c>
      <c r="AR748">
        <f>IF(P748="사용자항목16", L748, 0)</f>
        <v>0</v>
      </c>
      <c r="AS748">
        <f>IF(P748="사용자항목17", L748, 0)</f>
        <v>0</v>
      </c>
      <c r="AT748">
        <f>IF(P748="사용자항목18", L748, 0)</f>
        <v>0</v>
      </c>
      <c r="AU748">
        <f>IF(P748="사용자항목19", L748, 0)</f>
        <v>0</v>
      </c>
    </row>
    <row r="749" spans="1:50" ht="23.1" customHeight="1" x14ac:dyDescent="0.3">
      <c r="A749" s="6" t="s">
        <v>98</v>
      </c>
      <c r="B749" s="6" t="s">
        <v>99</v>
      </c>
      <c r="C749" s="8" t="s">
        <v>38</v>
      </c>
      <c r="D749" s="9">
        <v>4</v>
      </c>
      <c r="E749" s="9"/>
      <c r="F749" s="9">
        <f>ROUNDDOWN(D749*E749, 0)</f>
        <v>0</v>
      </c>
      <c r="G749" s="9"/>
      <c r="H749" s="9">
        <f>ROUNDDOWN(D749*G749, 0)</f>
        <v>0</v>
      </c>
      <c r="I749" s="9"/>
      <c r="J749" s="9">
        <f>ROUNDDOWN(D749*I749, 0)</f>
        <v>0</v>
      </c>
      <c r="K749" s="9">
        <f t="shared" si="595"/>
        <v>0</v>
      </c>
      <c r="L749" s="9">
        <f t="shared" si="595"/>
        <v>0</v>
      </c>
      <c r="M749" s="9"/>
      <c r="O749" t="str">
        <f>"01"</f>
        <v>01</v>
      </c>
      <c r="P749" s="1" t="s">
        <v>129</v>
      </c>
      <c r="Q749">
        <v>1</v>
      </c>
      <c r="R749">
        <f>IF(P749="기계경비", J749, 0)</f>
        <v>0</v>
      </c>
      <c r="S749">
        <f>IF(P749="운반비", J749, 0)</f>
        <v>0</v>
      </c>
      <c r="T749">
        <f>IF(P749="작업부산물", F749, 0)</f>
        <v>0</v>
      </c>
      <c r="U749">
        <f>IF(P749="관급", F749, 0)</f>
        <v>0</v>
      </c>
      <c r="V749">
        <f>IF(P749="외주비", J749, 0)</f>
        <v>0</v>
      </c>
      <c r="W749">
        <f>IF(P749="장비비", J749, 0)</f>
        <v>0</v>
      </c>
      <c r="X749">
        <f>IF(P749="폐기물처리비", J749, 0)</f>
        <v>0</v>
      </c>
      <c r="Y749">
        <f>IF(P749="가설비", J749, 0)</f>
        <v>0</v>
      </c>
      <c r="Z749">
        <f>IF(P749="잡비제외분", F749, 0)</f>
        <v>0</v>
      </c>
      <c r="AA749">
        <f>IF(P749="사급자재대", L749, 0)</f>
        <v>0</v>
      </c>
      <c r="AB749">
        <f>IF(P749="관급자재대", L749, 0)</f>
        <v>0</v>
      </c>
      <c r="AC749">
        <f>IF(P749="관급자 관급 자재대", L749, 0)</f>
        <v>0</v>
      </c>
      <c r="AD749">
        <f>IF(P749="사용자항목2", L749, 0)</f>
        <v>0</v>
      </c>
      <c r="AE749">
        <f>IF(P749="안전관리비", L749, 0)</f>
        <v>0</v>
      </c>
      <c r="AF749">
        <f>IF(P749="품질관리비", L749, 0)</f>
        <v>0</v>
      </c>
      <c r="AG749">
        <f>IF(P749="사용자항목5", L749, 0)</f>
        <v>0</v>
      </c>
      <c r="AH749">
        <f>IF(P749="사용자항목6", L749, 0)</f>
        <v>0</v>
      </c>
      <c r="AI749">
        <f>IF(P749="사용자항목7", L749, 0)</f>
        <v>0</v>
      </c>
      <c r="AJ749">
        <f>IF(P749="사용자항목8", L749, 0)</f>
        <v>0</v>
      </c>
      <c r="AK749">
        <f>IF(P749="사용자항목9", L749, 0)</f>
        <v>0</v>
      </c>
      <c r="AL749">
        <f>IF(P749="사용자항목10", L749, 0)</f>
        <v>0</v>
      </c>
      <c r="AM749">
        <f>IF(P749="사용자항목11", L749, 0)</f>
        <v>0</v>
      </c>
      <c r="AN749">
        <f>IF(P749="사용자항목12", L749, 0)</f>
        <v>0</v>
      </c>
      <c r="AO749">
        <f>IF(P749="사용자항목13", L749, 0)</f>
        <v>0</v>
      </c>
      <c r="AP749">
        <f>IF(P749="사용자항목14", L749, 0)</f>
        <v>0</v>
      </c>
      <c r="AQ749">
        <f>IF(P749="사용자항목15", L749, 0)</f>
        <v>0</v>
      </c>
      <c r="AR749">
        <f>IF(P749="사용자항목16", L749, 0)</f>
        <v>0</v>
      </c>
      <c r="AS749">
        <f>IF(P749="사용자항목17", L749, 0)</f>
        <v>0</v>
      </c>
      <c r="AT749">
        <f>IF(P749="사용자항목18", L749, 0)</f>
        <v>0</v>
      </c>
      <c r="AU749">
        <f>IF(P749="사용자항목19", L749, 0)</f>
        <v>0</v>
      </c>
    </row>
    <row r="750" spans="1:50" ht="23.1" customHeight="1" x14ac:dyDescent="0.3">
      <c r="A750" s="6" t="s">
        <v>271</v>
      </c>
      <c r="B750" s="6" t="s">
        <v>272</v>
      </c>
      <c r="C750" s="8" t="s">
        <v>27</v>
      </c>
      <c r="D750" s="9">
        <v>29.5</v>
      </c>
      <c r="E750" s="9"/>
      <c r="F750" s="9">
        <f>ROUNDDOWN(D750*E750, 0)</f>
        <v>0</v>
      </c>
      <c r="G750" s="9"/>
      <c r="H750" s="9">
        <f>ROUNDDOWN(D750*G750, 0)</f>
        <v>0</v>
      </c>
      <c r="I750" s="9"/>
      <c r="J750" s="9">
        <f>ROUNDDOWN(D750*I750, 0)</f>
        <v>0</v>
      </c>
      <c r="K750" s="9">
        <f t="shared" si="595"/>
        <v>0</v>
      </c>
      <c r="L750" s="9">
        <f t="shared" si="595"/>
        <v>0</v>
      </c>
      <c r="M750" s="15"/>
      <c r="O750" t="str">
        <f>""</f>
        <v/>
      </c>
      <c r="P750" s="1" t="s">
        <v>129</v>
      </c>
      <c r="Q750">
        <v>1</v>
      </c>
      <c r="R750">
        <f>IF(P750="기계경비", J750, 0)</f>
        <v>0</v>
      </c>
      <c r="S750">
        <f>IF(P750="운반비", J750, 0)</f>
        <v>0</v>
      </c>
      <c r="T750">
        <f>IF(P750="작업부산물", F750, 0)</f>
        <v>0</v>
      </c>
      <c r="U750">
        <f>IF(P750="관급", F750, 0)</f>
        <v>0</v>
      </c>
      <c r="V750">
        <f>IF(P750="외주비", J750, 0)</f>
        <v>0</v>
      </c>
      <c r="W750">
        <f>IF(P750="장비비", J750, 0)</f>
        <v>0</v>
      </c>
      <c r="X750">
        <f>IF(P750="폐기물처리비", J750, 0)</f>
        <v>0</v>
      </c>
      <c r="Y750">
        <f>IF(P750="가설비", J750, 0)</f>
        <v>0</v>
      </c>
      <c r="Z750">
        <f>IF(P750="잡비제외분", F750, 0)</f>
        <v>0</v>
      </c>
      <c r="AA750">
        <f>IF(P750="사급자재대", L750, 0)</f>
        <v>0</v>
      </c>
      <c r="AB750">
        <f>IF(P750="관급자재대", L750, 0)</f>
        <v>0</v>
      </c>
      <c r="AC750">
        <f>IF(P750="관급자 관급 자재대", L750, 0)</f>
        <v>0</v>
      </c>
      <c r="AD750">
        <f>IF(P750="사용자항목2", L750, 0)</f>
        <v>0</v>
      </c>
      <c r="AE750">
        <f>IF(P750="안전관리비", L750, 0)</f>
        <v>0</v>
      </c>
      <c r="AF750">
        <f>IF(P750="품질관리비", L750, 0)</f>
        <v>0</v>
      </c>
      <c r="AG750">
        <f>IF(P750="사용자항목5", L750, 0)</f>
        <v>0</v>
      </c>
      <c r="AH750">
        <f>IF(P750="사용자항목6", L750, 0)</f>
        <v>0</v>
      </c>
      <c r="AI750">
        <f>IF(P750="사용자항목7", L750, 0)</f>
        <v>0</v>
      </c>
      <c r="AJ750">
        <f>IF(P750="사용자항목8", L750, 0)</f>
        <v>0</v>
      </c>
      <c r="AK750">
        <f>IF(P750="사용자항목9", L750, 0)</f>
        <v>0</v>
      </c>
      <c r="AL750">
        <f>IF(P750="사용자항목10", L750, 0)</f>
        <v>0</v>
      </c>
      <c r="AM750">
        <f>IF(P750="사용자항목11", L750, 0)</f>
        <v>0</v>
      </c>
      <c r="AN750">
        <f>IF(P750="사용자항목12", L750, 0)</f>
        <v>0</v>
      </c>
      <c r="AO750">
        <f>IF(P750="사용자항목13", L750, 0)</f>
        <v>0</v>
      </c>
      <c r="AP750">
        <f>IF(P750="사용자항목14", L750, 0)</f>
        <v>0</v>
      </c>
      <c r="AQ750">
        <f>IF(P750="사용자항목15", L750, 0)</f>
        <v>0</v>
      </c>
      <c r="AR750">
        <f>IF(P750="사용자항목16", L750, 0)</f>
        <v>0</v>
      </c>
      <c r="AS750">
        <f>IF(P750="사용자항목17", L750, 0)</f>
        <v>0</v>
      </c>
      <c r="AT750">
        <f>IF(P750="사용자항목18", L750, 0)</f>
        <v>0</v>
      </c>
      <c r="AU750">
        <f>IF(P750="사용자항목19", L750, 0)</f>
        <v>0</v>
      </c>
    </row>
    <row r="751" spans="1:50" ht="23.1" customHeight="1" x14ac:dyDescent="0.3">
      <c r="A751" s="7"/>
      <c r="B751" s="7"/>
      <c r="C751" s="14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50" ht="23.1" customHeight="1" x14ac:dyDescent="0.3">
      <c r="A752" s="7"/>
      <c r="B752" s="7"/>
      <c r="C752" s="14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50" ht="23.1" customHeight="1" x14ac:dyDescent="0.3">
      <c r="A753" s="7"/>
      <c r="B753" s="7"/>
      <c r="C753" s="14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50" ht="23.1" customHeight="1" x14ac:dyDescent="0.3">
      <c r="A754" s="7"/>
      <c r="B754" s="7"/>
      <c r="C754" s="14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50" ht="23.1" customHeight="1" x14ac:dyDescent="0.3">
      <c r="A755" s="7"/>
      <c r="B755" s="7"/>
      <c r="C755" s="14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50" ht="23.1" customHeight="1" x14ac:dyDescent="0.3">
      <c r="A756" s="7"/>
      <c r="B756" s="7"/>
      <c r="C756" s="14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50" ht="23.1" customHeight="1" x14ac:dyDescent="0.3">
      <c r="A757" s="7"/>
      <c r="B757" s="7"/>
      <c r="C757" s="14"/>
      <c r="D757" s="9"/>
      <c r="E757" s="9"/>
      <c r="F757" s="9"/>
      <c r="G757" s="9"/>
      <c r="H757" s="9"/>
      <c r="I757" s="9"/>
      <c r="J757" s="9"/>
      <c r="K757" s="9"/>
      <c r="L757" s="9"/>
      <c r="M757" s="9"/>
    </row>
    <row r="758" spans="1:50" ht="23.1" customHeight="1" x14ac:dyDescent="0.3">
      <c r="A758" s="7"/>
      <c r="B758" s="7"/>
      <c r="C758" s="14"/>
      <c r="D758" s="9"/>
      <c r="E758" s="9"/>
      <c r="F758" s="9"/>
      <c r="G758" s="9"/>
      <c r="H758" s="9"/>
      <c r="I758" s="9"/>
      <c r="J758" s="9"/>
      <c r="K758" s="9"/>
      <c r="L758" s="9"/>
      <c r="M758" s="9"/>
    </row>
    <row r="759" spans="1:50" ht="23.1" customHeight="1" x14ac:dyDescent="0.3">
      <c r="A759" s="7"/>
      <c r="B759" s="7"/>
      <c r="C759" s="14"/>
      <c r="D759" s="9"/>
      <c r="E759" s="9"/>
      <c r="F759" s="9"/>
      <c r="G759" s="9"/>
      <c r="H759" s="9"/>
      <c r="I759" s="9"/>
      <c r="J759" s="9"/>
      <c r="K759" s="9"/>
      <c r="L759" s="9"/>
      <c r="M759" s="9"/>
    </row>
    <row r="760" spans="1:50" ht="23.1" customHeight="1" x14ac:dyDescent="0.3">
      <c r="A760" s="7"/>
      <c r="B760" s="7"/>
      <c r="C760" s="14"/>
      <c r="D760" s="9"/>
      <c r="E760" s="9"/>
      <c r="F760" s="9"/>
      <c r="G760" s="9"/>
      <c r="H760" s="9"/>
      <c r="I760" s="9"/>
      <c r="J760" s="9"/>
      <c r="K760" s="9"/>
      <c r="L760" s="9"/>
      <c r="M760" s="9"/>
    </row>
    <row r="761" spans="1:50" ht="23.1" customHeight="1" x14ac:dyDescent="0.3">
      <c r="A761" s="7"/>
      <c r="B761" s="7"/>
      <c r="C761" s="14"/>
      <c r="D761" s="9"/>
      <c r="E761" s="9"/>
      <c r="F761" s="9"/>
      <c r="G761" s="9"/>
      <c r="H761" s="9"/>
      <c r="I761" s="9"/>
      <c r="J761" s="9"/>
      <c r="K761" s="9"/>
      <c r="L761" s="9"/>
      <c r="M761" s="9"/>
    </row>
    <row r="762" spans="1:50" ht="23.1" customHeight="1" x14ac:dyDescent="0.3">
      <c r="A762" s="7"/>
      <c r="B762" s="7"/>
      <c r="C762" s="14"/>
      <c r="D762" s="9"/>
      <c r="E762" s="9"/>
      <c r="F762" s="9"/>
      <c r="G762" s="9"/>
      <c r="H762" s="9"/>
      <c r="I762" s="9"/>
      <c r="J762" s="9"/>
      <c r="K762" s="9"/>
      <c r="L762" s="9"/>
      <c r="M762" s="9"/>
    </row>
    <row r="763" spans="1:50" ht="23.1" customHeight="1" x14ac:dyDescent="0.3">
      <c r="A763" s="7"/>
      <c r="B763" s="7"/>
      <c r="C763" s="14"/>
      <c r="D763" s="9"/>
      <c r="E763" s="9"/>
      <c r="F763" s="9"/>
      <c r="G763" s="9"/>
      <c r="H763" s="9"/>
      <c r="I763" s="9"/>
      <c r="J763" s="9"/>
      <c r="K763" s="9"/>
      <c r="L763" s="9"/>
      <c r="M763" s="9"/>
    </row>
    <row r="764" spans="1:50" ht="23.1" customHeight="1" x14ac:dyDescent="0.3">
      <c r="A764" s="10" t="s">
        <v>131</v>
      </c>
      <c r="B764" s="11"/>
      <c r="C764" s="12"/>
      <c r="D764" s="13"/>
      <c r="E764" s="13"/>
      <c r="F764" s="13">
        <f>ROUNDDOWN(SUMIF(Q747:Q763, "1", F747:F763), 0)</f>
        <v>0</v>
      </c>
      <c r="G764" s="13"/>
      <c r="H764" s="13">
        <f>ROUNDDOWN(SUMIF(Q747:Q763, "1", H747:H763), 0)</f>
        <v>0</v>
      </c>
      <c r="I764" s="13"/>
      <c r="J764" s="13">
        <f>ROUNDDOWN(SUMIF(Q747:Q763, "1", J747:J763), 0)</f>
        <v>0</v>
      </c>
      <c r="K764" s="13"/>
      <c r="L764" s="13">
        <f>F764+H764+J764</f>
        <v>0</v>
      </c>
      <c r="M764" s="13"/>
      <c r="R764">
        <f t="shared" ref="R764:AX764" si="596">ROUNDDOWN(SUM(R747:R750), 0)</f>
        <v>0</v>
      </c>
      <c r="S764">
        <f t="shared" si="596"/>
        <v>0</v>
      </c>
      <c r="T764">
        <f t="shared" si="596"/>
        <v>0</v>
      </c>
      <c r="U764">
        <f t="shared" si="596"/>
        <v>0</v>
      </c>
      <c r="V764">
        <f t="shared" si="596"/>
        <v>0</v>
      </c>
      <c r="W764">
        <f t="shared" si="596"/>
        <v>0</v>
      </c>
      <c r="X764">
        <f t="shared" si="596"/>
        <v>0</v>
      </c>
      <c r="Y764">
        <f t="shared" si="596"/>
        <v>0</v>
      </c>
      <c r="Z764">
        <f t="shared" si="596"/>
        <v>0</v>
      </c>
      <c r="AA764">
        <f t="shared" si="596"/>
        <v>0</v>
      </c>
      <c r="AB764">
        <f t="shared" si="596"/>
        <v>0</v>
      </c>
      <c r="AC764">
        <f t="shared" si="596"/>
        <v>0</v>
      </c>
      <c r="AD764">
        <f t="shared" si="596"/>
        <v>0</v>
      </c>
      <c r="AE764">
        <f t="shared" si="596"/>
        <v>0</v>
      </c>
      <c r="AF764">
        <f t="shared" si="596"/>
        <v>0</v>
      </c>
      <c r="AG764">
        <f t="shared" si="596"/>
        <v>0</v>
      </c>
      <c r="AH764">
        <f t="shared" si="596"/>
        <v>0</v>
      </c>
      <c r="AI764">
        <f t="shared" si="596"/>
        <v>0</v>
      </c>
      <c r="AJ764">
        <f t="shared" si="596"/>
        <v>0</v>
      </c>
      <c r="AK764">
        <f t="shared" si="596"/>
        <v>0</v>
      </c>
      <c r="AL764">
        <f t="shared" si="596"/>
        <v>0</v>
      </c>
      <c r="AM764">
        <f t="shared" si="596"/>
        <v>0</v>
      </c>
      <c r="AN764">
        <f t="shared" si="596"/>
        <v>0</v>
      </c>
      <c r="AO764">
        <f t="shared" si="596"/>
        <v>0</v>
      </c>
      <c r="AP764">
        <f t="shared" si="596"/>
        <v>0</v>
      </c>
      <c r="AQ764">
        <f t="shared" si="596"/>
        <v>0</v>
      </c>
      <c r="AR764">
        <f t="shared" si="596"/>
        <v>0</v>
      </c>
      <c r="AS764">
        <f t="shared" si="596"/>
        <v>0</v>
      </c>
      <c r="AT764">
        <f t="shared" si="596"/>
        <v>0</v>
      </c>
      <c r="AU764">
        <f t="shared" si="596"/>
        <v>0</v>
      </c>
      <c r="AV764">
        <f t="shared" si="596"/>
        <v>0</v>
      </c>
      <c r="AW764">
        <f t="shared" si="596"/>
        <v>0</v>
      </c>
      <c r="AX764">
        <f t="shared" si="596"/>
        <v>0</v>
      </c>
    </row>
    <row r="765" spans="1:50" ht="23.1" customHeight="1" x14ac:dyDescent="0.3">
      <c r="A765" s="57" t="s">
        <v>527</v>
      </c>
      <c r="B765" s="58"/>
      <c r="C765" s="58"/>
      <c r="D765" s="58"/>
      <c r="E765" s="58"/>
      <c r="F765" s="58"/>
      <c r="G765" s="58"/>
      <c r="H765" s="58"/>
      <c r="I765" s="58"/>
      <c r="J765" s="58"/>
      <c r="K765" s="58"/>
      <c r="L765" s="58"/>
      <c r="M765" s="58"/>
    </row>
    <row r="766" spans="1:50" ht="23.1" customHeight="1" x14ac:dyDescent="0.3">
      <c r="A766" s="6" t="s">
        <v>514</v>
      </c>
      <c r="B766" s="6" t="s">
        <v>288</v>
      </c>
      <c r="C766" s="8" t="s">
        <v>27</v>
      </c>
      <c r="D766" s="9">
        <v>29.5</v>
      </c>
      <c r="E766" s="9"/>
      <c r="F766" s="9">
        <f t="shared" ref="F766:F771" si="597">ROUNDDOWN(D766*E766, 0)</f>
        <v>0</v>
      </c>
      <c r="G766" s="9"/>
      <c r="H766" s="9">
        <f t="shared" ref="H766" si="598">ROUNDDOWN(D766*G766, 0)</f>
        <v>0</v>
      </c>
      <c r="I766" s="9"/>
      <c r="J766" s="9">
        <f t="shared" ref="J766:J771" si="599">ROUNDDOWN(D766*I766, 0)</f>
        <v>0</v>
      </c>
      <c r="K766" s="9">
        <f t="shared" ref="K766:L771" si="600">E766+G766+I766</f>
        <v>0</v>
      </c>
      <c r="L766" s="9">
        <f t="shared" si="600"/>
        <v>0</v>
      </c>
      <c r="M766" s="15"/>
      <c r="O766" t="str">
        <f>""</f>
        <v/>
      </c>
      <c r="P766" s="1" t="s">
        <v>129</v>
      </c>
      <c r="Q766">
        <v>1</v>
      </c>
      <c r="R766">
        <f t="shared" ref="R766:R771" si="601">IF(P766="기계경비", J766, 0)</f>
        <v>0</v>
      </c>
      <c r="S766">
        <f t="shared" ref="S766:S771" si="602">IF(P766="운반비", J766, 0)</f>
        <v>0</v>
      </c>
      <c r="T766">
        <f t="shared" ref="T766:T771" si="603">IF(P766="작업부산물", F766, 0)</f>
        <v>0</v>
      </c>
      <c r="U766">
        <f t="shared" ref="U766:U771" si="604">IF(P766="관급", F766, 0)</f>
        <v>0</v>
      </c>
      <c r="V766">
        <f t="shared" ref="V766:V771" si="605">IF(P766="외주비", J766, 0)</f>
        <v>0</v>
      </c>
      <c r="W766">
        <f t="shared" ref="W766:W771" si="606">IF(P766="장비비", J766, 0)</f>
        <v>0</v>
      </c>
      <c r="X766">
        <f t="shared" ref="X766:X771" si="607">IF(P766="폐기물처리비", J766, 0)</f>
        <v>0</v>
      </c>
      <c r="Y766">
        <f t="shared" ref="Y766:Y771" si="608">IF(P766="가설비", J766, 0)</f>
        <v>0</v>
      </c>
      <c r="Z766">
        <f t="shared" ref="Z766:Z771" si="609">IF(P766="잡비제외분", F766, 0)</f>
        <v>0</v>
      </c>
      <c r="AA766">
        <f t="shared" ref="AA766:AA771" si="610">IF(P766="사급자재대", L766, 0)</f>
        <v>0</v>
      </c>
      <c r="AB766">
        <f t="shared" ref="AB766:AB771" si="611">IF(P766="관급자재대", L766, 0)</f>
        <v>0</v>
      </c>
      <c r="AC766">
        <f t="shared" ref="AC766:AC771" si="612">IF(P766="관급자 관급 자재대", L766, 0)</f>
        <v>0</v>
      </c>
      <c r="AD766">
        <f t="shared" ref="AD766:AD771" si="613">IF(P766="사용자항목2", L766, 0)</f>
        <v>0</v>
      </c>
      <c r="AE766">
        <f t="shared" ref="AE766:AE771" si="614">IF(P766="안전관리비", L766, 0)</f>
        <v>0</v>
      </c>
      <c r="AF766">
        <f t="shared" ref="AF766:AF771" si="615">IF(P766="품질관리비", L766, 0)</f>
        <v>0</v>
      </c>
      <c r="AG766">
        <f t="shared" ref="AG766:AG771" si="616">IF(P766="사용자항목5", L766, 0)</f>
        <v>0</v>
      </c>
      <c r="AH766">
        <f t="shared" ref="AH766:AH771" si="617">IF(P766="사용자항목6", L766, 0)</f>
        <v>0</v>
      </c>
      <c r="AI766">
        <f t="shared" ref="AI766:AI771" si="618">IF(P766="사용자항목7", L766, 0)</f>
        <v>0</v>
      </c>
      <c r="AJ766">
        <f t="shared" ref="AJ766:AJ771" si="619">IF(P766="사용자항목8", L766, 0)</f>
        <v>0</v>
      </c>
      <c r="AK766">
        <f t="shared" ref="AK766:AK771" si="620">IF(P766="사용자항목9", L766, 0)</f>
        <v>0</v>
      </c>
      <c r="AL766">
        <f t="shared" ref="AL766:AL771" si="621">IF(P766="사용자항목10", L766, 0)</f>
        <v>0</v>
      </c>
      <c r="AM766">
        <f t="shared" ref="AM766:AM771" si="622">IF(P766="사용자항목11", L766, 0)</f>
        <v>0</v>
      </c>
      <c r="AN766">
        <f t="shared" ref="AN766:AN771" si="623">IF(P766="사용자항목12", L766, 0)</f>
        <v>0</v>
      </c>
      <c r="AO766">
        <f t="shared" ref="AO766:AO771" si="624">IF(P766="사용자항목13", L766, 0)</f>
        <v>0</v>
      </c>
      <c r="AP766">
        <f t="shared" ref="AP766:AP771" si="625">IF(P766="사용자항목14", L766, 0)</f>
        <v>0</v>
      </c>
      <c r="AQ766">
        <f t="shared" ref="AQ766:AQ771" si="626">IF(P766="사용자항목15", L766, 0)</f>
        <v>0</v>
      </c>
      <c r="AR766">
        <f t="shared" ref="AR766:AR771" si="627">IF(P766="사용자항목16", L766, 0)</f>
        <v>0</v>
      </c>
      <c r="AS766">
        <f t="shared" ref="AS766:AS771" si="628">IF(P766="사용자항목17", L766, 0)</f>
        <v>0</v>
      </c>
      <c r="AT766">
        <f t="shared" ref="AT766:AT771" si="629">IF(P766="사용자항목18", L766, 0)</f>
        <v>0</v>
      </c>
      <c r="AU766">
        <f t="shared" ref="AU766:AU771" si="630">IF(P766="사용자항목19", L766, 0)</f>
        <v>0</v>
      </c>
    </row>
    <row r="767" spans="1:50" ht="23.1" customHeight="1" x14ac:dyDescent="0.3">
      <c r="A767" s="6" t="s">
        <v>380</v>
      </c>
      <c r="B767" s="6" t="s">
        <v>381</v>
      </c>
      <c r="C767" s="8" t="s">
        <v>27</v>
      </c>
      <c r="D767" s="9">
        <v>342.3</v>
      </c>
      <c r="E767" s="9"/>
      <c r="F767" s="9">
        <f t="shared" si="597"/>
        <v>0</v>
      </c>
      <c r="G767" s="9"/>
      <c r="H767" s="9"/>
      <c r="I767" s="9"/>
      <c r="J767" s="9">
        <f t="shared" si="599"/>
        <v>0</v>
      </c>
      <c r="K767" s="9">
        <f t="shared" si="600"/>
        <v>0</v>
      </c>
      <c r="L767" s="9">
        <f t="shared" si="600"/>
        <v>0</v>
      </c>
      <c r="M767" s="15"/>
      <c r="O767" t="str">
        <f>""</f>
        <v/>
      </c>
      <c r="P767" s="1" t="s">
        <v>129</v>
      </c>
      <c r="Q767">
        <v>1</v>
      </c>
      <c r="R767">
        <f t="shared" si="601"/>
        <v>0</v>
      </c>
      <c r="S767">
        <f t="shared" si="602"/>
        <v>0</v>
      </c>
      <c r="T767">
        <f t="shared" si="603"/>
        <v>0</v>
      </c>
      <c r="U767">
        <f t="shared" si="604"/>
        <v>0</v>
      </c>
      <c r="V767">
        <f t="shared" si="605"/>
        <v>0</v>
      </c>
      <c r="W767">
        <f t="shared" si="606"/>
        <v>0</v>
      </c>
      <c r="X767">
        <f t="shared" si="607"/>
        <v>0</v>
      </c>
      <c r="Y767">
        <f t="shared" si="608"/>
        <v>0</v>
      </c>
      <c r="Z767">
        <f t="shared" si="609"/>
        <v>0</v>
      </c>
      <c r="AA767">
        <f t="shared" si="610"/>
        <v>0</v>
      </c>
      <c r="AB767">
        <f t="shared" si="611"/>
        <v>0</v>
      </c>
      <c r="AC767">
        <f t="shared" si="612"/>
        <v>0</v>
      </c>
      <c r="AD767">
        <f t="shared" si="613"/>
        <v>0</v>
      </c>
      <c r="AE767">
        <f t="shared" si="614"/>
        <v>0</v>
      </c>
      <c r="AF767">
        <f t="shared" si="615"/>
        <v>0</v>
      </c>
      <c r="AG767">
        <f t="shared" si="616"/>
        <v>0</v>
      </c>
      <c r="AH767">
        <f t="shared" si="617"/>
        <v>0</v>
      </c>
      <c r="AI767">
        <f t="shared" si="618"/>
        <v>0</v>
      </c>
      <c r="AJ767">
        <f t="shared" si="619"/>
        <v>0</v>
      </c>
      <c r="AK767">
        <f t="shared" si="620"/>
        <v>0</v>
      </c>
      <c r="AL767">
        <f t="shared" si="621"/>
        <v>0</v>
      </c>
      <c r="AM767">
        <f t="shared" si="622"/>
        <v>0</v>
      </c>
      <c r="AN767">
        <f t="shared" si="623"/>
        <v>0</v>
      </c>
      <c r="AO767">
        <f t="shared" si="624"/>
        <v>0</v>
      </c>
      <c r="AP767">
        <f t="shared" si="625"/>
        <v>0</v>
      </c>
      <c r="AQ767">
        <f t="shared" si="626"/>
        <v>0</v>
      </c>
      <c r="AR767">
        <f t="shared" si="627"/>
        <v>0</v>
      </c>
      <c r="AS767">
        <f t="shared" si="628"/>
        <v>0</v>
      </c>
      <c r="AT767">
        <f t="shared" si="629"/>
        <v>0</v>
      </c>
      <c r="AU767">
        <f t="shared" si="630"/>
        <v>0</v>
      </c>
    </row>
    <row r="768" spans="1:50" ht="23.1" customHeight="1" x14ac:dyDescent="0.3">
      <c r="A768" s="6" t="s">
        <v>382</v>
      </c>
      <c r="B768" s="6" t="s">
        <v>383</v>
      </c>
      <c r="C768" s="8" t="s">
        <v>27</v>
      </c>
      <c r="D768" s="9">
        <v>124.9</v>
      </c>
      <c r="E768" s="9"/>
      <c r="F768" s="9">
        <f t="shared" si="597"/>
        <v>0</v>
      </c>
      <c r="G768" s="9"/>
      <c r="H768" s="9"/>
      <c r="I768" s="9"/>
      <c r="J768" s="9">
        <f t="shared" si="599"/>
        <v>0</v>
      </c>
      <c r="K768" s="9">
        <f t="shared" si="600"/>
        <v>0</v>
      </c>
      <c r="L768" s="9">
        <f t="shared" si="600"/>
        <v>0</v>
      </c>
      <c r="M768" s="15"/>
      <c r="O768" t="str">
        <f>""</f>
        <v/>
      </c>
      <c r="P768" s="1" t="s">
        <v>129</v>
      </c>
      <c r="Q768">
        <v>1</v>
      </c>
      <c r="R768">
        <f t="shared" si="601"/>
        <v>0</v>
      </c>
      <c r="S768">
        <f t="shared" si="602"/>
        <v>0</v>
      </c>
      <c r="T768">
        <f t="shared" si="603"/>
        <v>0</v>
      </c>
      <c r="U768">
        <f t="shared" si="604"/>
        <v>0</v>
      </c>
      <c r="V768">
        <f t="shared" si="605"/>
        <v>0</v>
      </c>
      <c r="W768">
        <f t="shared" si="606"/>
        <v>0</v>
      </c>
      <c r="X768">
        <f t="shared" si="607"/>
        <v>0</v>
      </c>
      <c r="Y768">
        <f t="shared" si="608"/>
        <v>0</v>
      </c>
      <c r="Z768">
        <f t="shared" si="609"/>
        <v>0</v>
      </c>
      <c r="AA768">
        <f t="shared" si="610"/>
        <v>0</v>
      </c>
      <c r="AB768">
        <f t="shared" si="611"/>
        <v>0</v>
      </c>
      <c r="AC768">
        <f t="shared" si="612"/>
        <v>0</v>
      </c>
      <c r="AD768">
        <f t="shared" si="613"/>
        <v>0</v>
      </c>
      <c r="AE768">
        <f t="shared" si="614"/>
        <v>0</v>
      </c>
      <c r="AF768">
        <f t="shared" si="615"/>
        <v>0</v>
      </c>
      <c r="AG768">
        <f t="shared" si="616"/>
        <v>0</v>
      </c>
      <c r="AH768">
        <f t="shared" si="617"/>
        <v>0</v>
      </c>
      <c r="AI768">
        <f t="shared" si="618"/>
        <v>0</v>
      </c>
      <c r="AJ768">
        <f t="shared" si="619"/>
        <v>0</v>
      </c>
      <c r="AK768">
        <f t="shared" si="620"/>
        <v>0</v>
      </c>
      <c r="AL768">
        <f t="shared" si="621"/>
        <v>0</v>
      </c>
      <c r="AM768">
        <f t="shared" si="622"/>
        <v>0</v>
      </c>
      <c r="AN768">
        <f t="shared" si="623"/>
        <v>0</v>
      </c>
      <c r="AO768">
        <f t="shared" si="624"/>
        <v>0</v>
      </c>
      <c r="AP768">
        <f t="shared" si="625"/>
        <v>0</v>
      </c>
      <c r="AQ768">
        <f t="shared" si="626"/>
        <v>0</v>
      </c>
      <c r="AR768">
        <f t="shared" si="627"/>
        <v>0</v>
      </c>
      <c r="AS768">
        <f t="shared" si="628"/>
        <v>0</v>
      </c>
      <c r="AT768">
        <f t="shared" si="629"/>
        <v>0</v>
      </c>
      <c r="AU768">
        <f t="shared" si="630"/>
        <v>0</v>
      </c>
    </row>
    <row r="769" spans="1:50" ht="23.1" customHeight="1" x14ac:dyDescent="0.3">
      <c r="A769" s="6" t="s">
        <v>382</v>
      </c>
      <c r="B769" s="6" t="s">
        <v>384</v>
      </c>
      <c r="C769" s="8" t="s">
        <v>27</v>
      </c>
      <c r="D769" s="9">
        <v>63.8</v>
      </c>
      <c r="E769" s="9"/>
      <c r="F769" s="9">
        <f t="shared" si="597"/>
        <v>0</v>
      </c>
      <c r="G769" s="9"/>
      <c r="H769" s="9"/>
      <c r="I769" s="9"/>
      <c r="J769" s="9">
        <f t="shared" si="599"/>
        <v>0</v>
      </c>
      <c r="K769" s="9">
        <f t="shared" si="600"/>
        <v>0</v>
      </c>
      <c r="L769" s="9">
        <f t="shared" si="600"/>
        <v>0</v>
      </c>
      <c r="M769" s="15"/>
      <c r="O769" t="str">
        <f>""</f>
        <v/>
      </c>
      <c r="P769" s="1" t="s">
        <v>129</v>
      </c>
      <c r="Q769">
        <v>1</v>
      </c>
      <c r="R769">
        <f t="shared" si="601"/>
        <v>0</v>
      </c>
      <c r="S769">
        <f t="shared" si="602"/>
        <v>0</v>
      </c>
      <c r="T769">
        <f t="shared" si="603"/>
        <v>0</v>
      </c>
      <c r="U769">
        <f t="shared" si="604"/>
        <v>0</v>
      </c>
      <c r="V769">
        <f t="shared" si="605"/>
        <v>0</v>
      </c>
      <c r="W769">
        <f t="shared" si="606"/>
        <v>0</v>
      </c>
      <c r="X769">
        <f t="shared" si="607"/>
        <v>0</v>
      </c>
      <c r="Y769">
        <f t="shared" si="608"/>
        <v>0</v>
      </c>
      <c r="Z769">
        <f t="shared" si="609"/>
        <v>0</v>
      </c>
      <c r="AA769">
        <f t="shared" si="610"/>
        <v>0</v>
      </c>
      <c r="AB769">
        <f t="shared" si="611"/>
        <v>0</v>
      </c>
      <c r="AC769">
        <f t="shared" si="612"/>
        <v>0</v>
      </c>
      <c r="AD769">
        <f t="shared" si="613"/>
        <v>0</v>
      </c>
      <c r="AE769">
        <f t="shared" si="614"/>
        <v>0</v>
      </c>
      <c r="AF769">
        <f t="shared" si="615"/>
        <v>0</v>
      </c>
      <c r="AG769">
        <f t="shared" si="616"/>
        <v>0</v>
      </c>
      <c r="AH769">
        <f t="shared" si="617"/>
        <v>0</v>
      </c>
      <c r="AI769">
        <f t="shared" si="618"/>
        <v>0</v>
      </c>
      <c r="AJ769">
        <f t="shared" si="619"/>
        <v>0</v>
      </c>
      <c r="AK769">
        <f t="shared" si="620"/>
        <v>0</v>
      </c>
      <c r="AL769">
        <f t="shared" si="621"/>
        <v>0</v>
      </c>
      <c r="AM769">
        <f t="shared" si="622"/>
        <v>0</v>
      </c>
      <c r="AN769">
        <f t="shared" si="623"/>
        <v>0</v>
      </c>
      <c r="AO769">
        <f t="shared" si="624"/>
        <v>0</v>
      </c>
      <c r="AP769">
        <f t="shared" si="625"/>
        <v>0</v>
      </c>
      <c r="AQ769">
        <f t="shared" si="626"/>
        <v>0</v>
      </c>
      <c r="AR769">
        <f t="shared" si="627"/>
        <v>0</v>
      </c>
      <c r="AS769">
        <f t="shared" si="628"/>
        <v>0</v>
      </c>
      <c r="AT769">
        <f t="shared" si="629"/>
        <v>0</v>
      </c>
      <c r="AU769">
        <f t="shared" si="630"/>
        <v>0</v>
      </c>
    </row>
    <row r="770" spans="1:50" ht="23.1" customHeight="1" x14ac:dyDescent="0.3">
      <c r="A770" s="6" t="s">
        <v>71</v>
      </c>
      <c r="B770" s="6" t="s">
        <v>292</v>
      </c>
      <c r="C770" s="8" t="s">
        <v>44</v>
      </c>
      <c r="D770" s="9">
        <v>823.2</v>
      </c>
      <c r="E770" s="9"/>
      <c r="F770" s="9">
        <f t="shared" si="597"/>
        <v>0</v>
      </c>
      <c r="G770" s="9"/>
      <c r="H770" s="9"/>
      <c r="I770" s="9"/>
      <c r="J770" s="9">
        <f t="shared" si="599"/>
        <v>0</v>
      </c>
      <c r="K770" s="9">
        <f t="shared" si="600"/>
        <v>0</v>
      </c>
      <c r="L770" s="9">
        <f t="shared" si="600"/>
        <v>0</v>
      </c>
      <c r="M770" s="15"/>
      <c r="O770" t="str">
        <f>""</f>
        <v/>
      </c>
      <c r="P770" s="1" t="s">
        <v>129</v>
      </c>
      <c r="Q770">
        <v>1</v>
      </c>
      <c r="R770">
        <f t="shared" si="601"/>
        <v>0</v>
      </c>
      <c r="S770">
        <f t="shared" si="602"/>
        <v>0</v>
      </c>
      <c r="T770">
        <f t="shared" si="603"/>
        <v>0</v>
      </c>
      <c r="U770">
        <f t="shared" si="604"/>
        <v>0</v>
      </c>
      <c r="V770">
        <f t="shared" si="605"/>
        <v>0</v>
      </c>
      <c r="W770">
        <f t="shared" si="606"/>
        <v>0</v>
      </c>
      <c r="X770">
        <f t="shared" si="607"/>
        <v>0</v>
      </c>
      <c r="Y770">
        <f t="shared" si="608"/>
        <v>0</v>
      </c>
      <c r="Z770">
        <f t="shared" si="609"/>
        <v>0</v>
      </c>
      <c r="AA770">
        <f t="shared" si="610"/>
        <v>0</v>
      </c>
      <c r="AB770">
        <f t="shared" si="611"/>
        <v>0</v>
      </c>
      <c r="AC770">
        <f t="shared" si="612"/>
        <v>0</v>
      </c>
      <c r="AD770">
        <f t="shared" si="613"/>
        <v>0</v>
      </c>
      <c r="AE770">
        <f t="shared" si="614"/>
        <v>0</v>
      </c>
      <c r="AF770">
        <f t="shared" si="615"/>
        <v>0</v>
      </c>
      <c r="AG770">
        <f t="shared" si="616"/>
        <v>0</v>
      </c>
      <c r="AH770">
        <f t="shared" si="617"/>
        <v>0</v>
      </c>
      <c r="AI770">
        <f t="shared" si="618"/>
        <v>0</v>
      </c>
      <c r="AJ770">
        <f t="shared" si="619"/>
        <v>0</v>
      </c>
      <c r="AK770">
        <f t="shared" si="620"/>
        <v>0</v>
      </c>
      <c r="AL770">
        <f t="shared" si="621"/>
        <v>0</v>
      </c>
      <c r="AM770">
        <f t="shared" si="622"/>
        <v>0</v>
      </c>
      <c r="AN770">
        <f t="shared" si="623"/>
        <v>0</v>
      </c>
      <c r="AO770">
        <f t="shared" si="624"/>
        <v>0</v>
      </c>
      <c r="AP770">
        <f t="shared" si="625"/>
        <v>0</v>
      </c>
      <c r="AQ770">
        <f t="shared" si="626"/>
        <v>0</v>
      </c>
      <c r="AR770">
        <f t="shared" si="627"/>
        <v>0</v>
      </c>
      <c r="AS770">
        <f t="shared" si="628"/>
        <v>0</v>
      </c>
      <c r="AT770">
        <f t="shared" si="629"/>
        <v>0</v>
      </c>
      <c r="AU770">
        <f t="shared" si="630"/>
        <v>0</v>
      </c>
    </row>
    <row r="771" spans="1:50" ht="23.1" customHeight="1" x14ac:dyDescent="0.3">
      <c r="A771" s="6" t="s">
        <v>54</v>
      </c>
      <c r="B771" s="6" t="s">
        <v>55</v>
      </c>
      <c r="C771" s="8" t="s">
        <v>44</v>
      </c>
      <c r="D771" s="9">
        <v>285.3</v>
      </c>
      <c r="E771" s="9"/>
      <c r="F771" s="9">
        <f t="shared" si="597"/>
        <v>0</v>
      </c>
      <c r="G771" s="9"/>
      <c r="H771" s="9"/>
      <c r="I771" s="9"/>
      <c r="J771" s="9">
        <f t="shared" si="599"/>
        <v>0</v>
      </c>
      <c r="K771" s="9">
        <f t="shared" si="600"/>
        <v>0</v>
      </c>
      <c r="L771" s="9">
        <f t="shared" si="600"/>
        <v>0</v>
      </c>
      <c r="M771" s="9"/>
      <c r="O771" t="str">
        <f>"01"</f>
        <v>01</v>
      </c>
      <c r="P771" s="1" t="s">
        <v>129</v>
      </c>
      <c r="Q771">
        <v>1</v>
      </c>
      <c r="R771">
        <f t="shared" si="601"/>
        <v>0</v>
      </c>
      <c r="S771">
        <f t="shared" si="602"/>
        <v>0</v>
      </c>
      <c r="T771">
        <f t="shared" si="603"/>
        <v>0</v>
      </c>
      <c r="U771">
        <f t="shared" si="604"/>
        <v>0</v>
      </c>
      <c r="V771">
        <f t="shared" si="605"/>
        <v>0</v>
      </c>
      <c r="W771">
        <f t="shared" si="606"/>
        <v>0</v>
      </c>
      <c r="X771">
        <f t="shared" si="607"/>
        <v>0</v>
      </c>
      <c r="Y771">
        <f t="shared" si="608"/>
        <v>0</v>
      </c>
      <c r="Z771">
        <f t="shared" si="609"/>
        <v>0</v>
      </c>
      <c r="AA771">
        <f t="shared" si="610"/>
        <v>0</v>
      </c>
      <c r="AB771">
        <f t="shared" si="611"/>
        <v>0</v>
      </c>
      <c r="AC771">
        <f t="shared" si="612"/>
        <v>0</v>
      </c>
      <c r="AD771">
        <f t="shared" si="613"/>
        <v>0</v>
      </c>
      <c r="AE771">
        <f t="shared" si="614"/>
        <v>0</v>
      </c>
      <c r="AF771">
        <f t="shared" si="615"/>
        <v>0</v>
      </c>
      <c r="AG771">
        <f t="shared" si="616"/>
        <v>0</v>
      </c>
      <c r="AH771">
        <f t="shared" si="617"/>
        <v>0</v>
      </c>
      <c r="AI771">
        <f t="shared" si="618"/>
        <v>0</v>
      </c>
      <c r="AJ771">
        <f t="shared" si="619"/>
        <v>0</v>
      </c>
      <c r="AK771">
        <f t="shared" si="620"/>
        <v>0</v>
      </c>
      <c r="AL771">
        <f t="shared" si="621"/>
        <v>0</v>
      </c>
      <c r="AM771">
        <f t="shared" si="622"/>
        <v>0</v>
      </c>
      <c r="AN771">
        <f t="shared" si="623"/>
        <v>0</v>
      </c>
      <c r="AO771">
        <f t="shared" si="624"/>
        <v>0</v>
      </c>
      <c r="AP771">
        <f t="shared" si="625"/>
        <v>0</v>
      </c>
      <c r="AQ771">
        <f t="shared" si="626"/>
        <v>0</v>
      </c>
      <c r="AR771">
        <f t="shared" si="627"/>
        <v>0</v>
      </c>
      <c r="AS771">
        <f t="shared" si="628"/>
        <v>0</v>
      </c>
      <c r="AT771">
        <f t="shared" si="629"/>
        <v>0</v>
      </c>
      <c r="AU771">
        <f t="shared" si="630"/>
        <v>0</v>
      </c>
    </row>
    <row r="772" spans="1:50" ht="23.1" customHeight="1" x14ac:dyDescent="0.3">
      <c r="A772" s="7"/>
      <c r="B772" s="7"/>
      <c r="C772" s="14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50" ht="23.1" customHeight="1" x14ac:dyDescent="0.3">
      <c r="A773" s="7"/>
      <c r="B773" s="7"/>
      <c r="C773" s="14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50" ht="23.1" customHeight="1" x14ac:dyDescent="0.3">
      <c r="A774" s="7"/>
      <c r="B774" s="7"/>
      <c r="C774" s="14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50" ht="23.1" customHeight="1" x14ac:dyDescent="0.3">
      <c r="A775" s="7"/>
      <c r="B775" s="7"/>
      <c r="C775" s="14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50" ht="23.1" customHeight="1" x14ac:dyDescent="0.3">
      <c r="A776" s="7"/>
      <c r="B776" s="7"/>
      <c r="C776" s="14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50" ht="23.1" customHeight="1" x14ac:dyDescent="0.3">
      <c r="A777" s="7"/>
      <c r="B777" s="7"/>
      <c r="C777" s="14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50" ht="23.1" customHeight="1" x14ac:dyDescent="0.3">
      <c r="A778" s="7"/>
      <c r="B778" s="7"/>
      <c r="C778" s="14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50" ht="23.1" customHeight="1" x14ac:dyDescent="0.3">
      <c r="A779" s="7"/>
      <c r="B779" s="7"/>
      <c r="C779" s="14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50" ht="23.1" customHeight="1" x14ac:dyDescent="0.3">
      <c r="A780" s="7"/>
      <c r="B780" s="7"/>
      <c r="C780" s="14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50" ht="23.1" customHeight="1" x14ac:dyDescent="0.3">
      <c r="A781" s="7"/>
      <c r="B781" s="7"/>
      <c r="C781" s="14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50" ht="23.1" customHeight="1" x14ac:dyDescent="0.3">
      <c r="A782" s="7"/>
      <c r="B782" s="7"/>
      <c r="C782" s="14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50" ht="23.1" customHeight="1" x14ac:dyDescent="0.3">
      <c r="A783" s="10" t="s">
        <v>131</v>
      </c>
      <c r="B783" s="11"/>
      <c r="C783" s="12"/>
      <c r="D783" s="13"/>
      <c r="E783" s="13"/>
      <c r="F783" s="13">
        <f>ROUNDDOWN(SUMIF(Q766:Q782, "1", F766:F782), 0)</f>
        <v>0</v>
      </c>
      <c r="G783" s="13"/>
      <c r="H783" s="13">
        <f>ROUNDDOWN(SUMIF(Q766:Q782, "1", H766:H782), 0)</f>
        <v>0</v>
      </c>
      <c r="I783" s="13"/>
      <c r="J783" s="13">
        <f>ROUNDDOWN(SUMIF(Q766:Q782, "1", J766:J782), 0)</f>
        <v>0</v>
      </c>
      <c r="K783" s="13"/>
      <c r="L783" s="13">
        <f>F783+H783+J783</f>
        <v>0</v>
      </c>
      <c r="M783" s="13"/>
      <c r="R783">
        <f t="shared" ref="R783:AX783" si="631">ROUNDDOWN(SUM(R766:R771), 0)</f>
        <v>0</v>
      </c>
      <c r="S783">
        <f t="shared" si="631"/>
        <v>0</v>
      </c>
      <c r="T783">
        <f t="shared" si="631"/>
        <v>0</v>
      </c>
      <c r="U783">
        <f t="shared" si="631"/>
        <v>0</v>
      </c>
      <c r="V783">
        <f t="shared" si="631"/>
        <v>0</v>
      </c>
      <c r="W783">
        <f t="shared" si="631"/>
        <v>0</v>
      </c>
      <c r="X783">
        <f t="shared" si="631"/>
        <v>0</v>
      </c>
      <c r="Y783">
        <f t="shared" si="631"/>
        <v>0</v>
      </c>
      <c r="Z783">
        <f t="shared" si="631"/>
        <v>0</v>
      </c>
      <c r="AA783">
        <f t="shared" si="631"/>
        <v>0</v>
      </c>
      <c r="AB783">
        <f t="shared" si="631"/>
        <v>0</v>
      </c>
      <c r="AC783">
        <f t="shared" si="631"/>
        <v>0</v>
      </c>
      <c r="AD783">
        <f t="shared" si="631"/>
        <v>0</v>
      </c>
      <c r="AE783">
        <f t="shared" si="631"/>
        <v>0</v>
      </c>
      <c r="AF783">
        <f t="shared" si="631"/>
        <v>0</v>
      </c>
      <c r="AG783">
        <f t="shared" si="631"/>
        <v>0</v>
      </c>
      <c r="AH783">
        <f t="shared" si="631"/>
        <v>0</v>
      </c>
      <c r="AI783">
        <f t="shared" si="631"/>
        <v>0</v>
      </c>
      <c r="AJ783">
        <f t="shared" si="631"/>
        <v>0</v>
      </c>
      <c r="AK783">
        <f t="shared" si="631"/>
        <v>0</v>
      </c>
      <c r="AL783">
        <f t="shared" si="631"/>
        <v>0</v>
      </c>
      <c r="AM783">
        <f t="shared" si="631"/>
        <v>0</v>
      </c>
      <c r="AN783">
        <f t="shared" si="631"/>
        <v>0</v>
      </c>
      <c r="AO783">
        <f t="shared" si="631"/>
        <v>0</v>
      </c>
      <c r="AP783">
        <f t="shared" si="631"/>
        <v>0</v>
      </c>
      <c r="AQ783">
        <f t="shared" si="631"/>
        <v>0</v>
      </c>
      <c r="AR783">
        <f t="shared" si="631"/>
        <v>0</v>
      </c>
      <c r="AS783">
        <f t="shared" si="631"/>
        <v>0</v>
      </c>
      <c r="AT783">
        <f t="shared" si="631"/>
        <v>0</v>
      </c>
      <c r="AU783">
        <f t="shared" si="631"/>
        <v>0</v>
      </c>
      <c r="AV783">
        <f t="shared" si="631"/>
        <v>0</v>
      </c>
      <c r="AW783">
        <f t="shared" si="631"/>
        <v>0</v>
      </c>
      <c r="AX783">
        <f t="shared" si="631"/>
        <v>0</v>
      </c>
    </row>
    <row r="784" spans="1:50" ht="23.1" customHeight="1" x14ac:dyDescent="0.3">
      <c r="A784" s="57" t="s">
        <v>528</v>
      </c>
      <c r="B784" s="58"/>
      <c r="C784" s="58"/>
      <c r="D784" s="58"/>
      <c r="E784" s="58"/>
      <c r="F784" s="58"/>
      <c r="G784" s="58"/>
      <c r="H784" s="58"/>
      <c r="I784" s="58"/>
      <c r="J784" s="58"/>
      <c r="K784" s="58"/>
      <c r="L784" s="58"/>
      <c r="M784" s="58"/>
    </row>
    <row r="785" spans="1:47" ht="23.1" customHeight="1" x14ac:dyDescent="0.3">
      <c r="A785" s="6" t="s">
        <v>301</v>
      </c>
      <c r="B785" s="6" t="s">
        <v>385</v>
      </c>
      <c r="C785" s="8" t="s">
        <v>44</v>
      </c>
      <c r="D785" s="9">
        <v>64.8</v>
      </c>
      <c r="E785" s="9"/>
      <c r="F785" s="9">
        <f t="shared" ref="F785:F796" si="632">ROUNDDOWN(D785*E785, 0)</f>
        <v>0</v>
      </c>
      <c r="G785" s="9"/>
      <c r="H785" s="9">
        <f t="shared" ref="H785:H796" si="633">ROUNDDOWN(D785*G785, 0)</f>
        <v>0</v>
      </c>
      <c r="I785" s="9"/>
      <c r="J785" s="9">
        <f t="shared" ref="J785:J796" si="634">ROUNDDOWN(D785*I785, 0)</f>
        <v>0</v>
      </c>
      <c r="K785" s="9">
        <f t="shared" ref="K785:K796" si="635">E785+G785+I785</f>
        <v>0</v>
      </c>
      <c r="L785" s="9">
        <f t="shared" ref="L785:L796" si="636">F785+H785+J785</f>
        <v>0</v>
      </c>
      <c r="M785" s="15"/>
      <c r="O785" t="str">
        <f>""</f>
        <v/>
      </c>
      <c r="P785" s="1" t="s">
        <v>129</v>
      </c>
      <c r="Q785">
        <v>1</v>
      </c>
      <c r="R785">
        <f t="shared" ref="R785:R786" si="637">IF(P785="기계경비", J785, 0)</f>
        <v>0</v>
      </c>
      <c r="S785">
        <f t="shared" ref="S785:S786" si="638">IF(P785="운반비", J785, 0)</f>
        <v>0</v>
      </c>
      <c r="T785">
        <f t="shared" ref="T785:T786" si="639">IF(P785="작업부산물", F785, 0)</f>
        <v>0</v>
      </c>
      <c r="U785">
        <f t="shared" ref="U785:U786" si="640">IF(P785="관급", F785, 0)</f>
        <v>0</v>
      </c>
      <c r="V785">
        <f t="shared" ref="V785:V786" si="641">IF(P785="외주비", J785, 0)</f>
        <v>0</v>
      </c>
      <c r="W785">
        <f t="shared" ref="W785:W786" si="642">IF(P785="장비비", J785, 0)</f>
        <v>0</v>
      </c>
      <c r="X785">
        <f t="shared" ref="X785:X786" si="643">IF(P785="폐기물처리비", J785, 0)</f>
        <v>0</v>
      </c>
      <c r="Y785">
        <f t="shared" ref="Y785:Y786" si="644">IF(P785="가설비", J785, 0)</f>
        <v>0</v>
      </c>
      <c r="Z785">
        <f t="shared" ref="Z785:Z786" si="645">IF(P785="잡비제외분", F785, 0)</f>
        <v>0</v>
      </c>
      <c r="AA785">
        <f t="shared" ref="AA785:AA786" si="646">IF(P785="사급자재대", L785, 0)</f>
        <v>0</v>
      </c>
      <c r="AB785">
        <f t="shared" ref="AB785:AB786" si="647">IF(P785="관급자재대", L785, 0)</f>
        <v>0</v>
      </c>
      <c r="AC785">
        <f t="shared" ref="AC785:AC786" si="648">IF(P785="관급자 관급 자재대", L785, 0)</f>
        <v>0</v>
      </c>
      <c r="AD785">
        <f t="shared" ref="AD785:AD786" si="649">IF(P785="사용자항목2", L785, 0)</f>
        <v>0</v>
      </c>
      <c r="AE785">
        <f t="shared" ref="AE785:AE786" si="650">IF(P785="안전관리비", L785, 0)</f>
        <v>0</v>
      </c>
      <c r="AF785">
        <f t="shared" ref="AF785:AF786" si="651">IF(P785="품질관리비", L785, 0)</f>
        <v>0</v>
      </c>
      <c r="AG785">
        <f t="shared" ref="AG785:AG786" si="652">IF(P785="사용자항목5", L785, 0)</f>
        <v>0</v>
      </c>
      <c r="AH785">
        <f t="shared" ref="AH785:AH786" si="653">IF(P785="사용자항목6", L785, 0)</f>
        <v>0</v>
      </c>
      <c r="AI785">
        <f t="shared" ref="AI785:AI786" si="654">IF(P785="사용자항목7", L785, 0)</f>
        <v>0</v>
      </c>
      <c r="AJ785">
        <f t="shared" ref="AJ785:AJ786" si="655">IF(P785="사용자항목8", L785, 0)</f>
        <v>0</v>
      </c>
      <c r="AK785">
        <f t="shared" ref="AK785:AK786" si="656">IF(P785="사용자항목9", L785, 0)</f>
        <v>0</v>
      </c>
      <c r="AL785">
        <f t="shared" ref="AL785:AL786" si="657">IF(P785="사용자항목10", L785, 0)</f>
        <v>0</v>
      </c>
      <c r="AM785">
        <f t="shared" ref="AM785:AM786" si="658">IF(P785="사용자항목11", L785, 0)</f>
        <v>0</v>
      </c>
      <c r="AN785">
        <f t="shared" ref="AN785:AN786" si="659">IF(P785="사용자항목12", L785, 0)</f>
        <v>0</v>
      </c>
      <c r="AO785">
        <f t="shared" ref="AO785:AO786" si="660">IF(P785="사용자항목13", L785, 0)</f>
        <v>0</v>
      </c>
      <c r="AP785">
        <f t="shared" ref="AP785:AP786" si="661">IF(P785="사용자항목14", L785, 0)</f>
        <v>0</v>
      </c>
      <c r="AQ785">
        <f t="shared" ref="AQ785:AQ786" si="662">IF(P785="사용자항목15", L785, 0)</f>
        <v>0</v>
      </c>
      <c r="AR785">
        <f t="shared" ref="AR785:AR786" si="663">IF(P785="사용자항목16", L785, 0)</f>
        <v>0</v>
      </c>
      <c r="AS785">
        <f t="shared" ref="AS785:AS786" si="664">IF(P785="사용자항목17", L785, 0)</f>
        <v>0</v>
      </c>
      <c r="AT785">
        <f t="shared" ref="AT785:AT786" si="665">IF(P785="사용자항목18", L785, 0)</f>
        <v>0</v>
      </c>
      <c r="AU785">
        <f t="shared" ref="AU785:AU786" si="666">IF(P785="사용자항목19", L785, 0)</f>
        <v>0</v>
      </c>
    </row>
    <row r="786" spans="1:47" ht="23.1" customHeight="1" x14ac:dyDescent="0.3">
      <c r="A786" s="6" t="s">
        <v>301</v>
      </c>
      <c r="B786" s="6" t="s">
        <v>386</v>
      </c>
      <c r="C786" s="8" t="s">
        <v>44</v>
      </c>
      <c r="D786" s="9">
        <v>32.4</v>
      </c>
      <c r="E786" s="9"/>
      <c r="F786" s="9">
        <f t="shared" si="632"/>
        <v>0</v>
      </c>
      <c r="G786" s="9"/>
      <c r="H786" s="9">
        <f t="shared" si="633"/>
        <v>0</v>
      </c>
      <c r="I786" s="9"/>
      <c r="J786" s="9">
        <f t="shared" si="634"/>
        <v>0</v>
      </c>
      <c r="K786" s="9">
        <f t="shared" si="635"/>
        <v>0</v>
      </c>
      <c r="L786" s="9">
        <f t="shared" si="636"/>
        <v>0</v>
      </c>
      <c r="M786" s="15"/>
      <c r="O786" t="str">
        <f>""</f>
        <v/>
      </c>
      <c r="P786" s="1" t="s">
        <v>129</v>
      </c>
      <c r="Q786">
        <v>1</v>
      </c>
      <c r="R786">
        <f t="shared" si="637"/>
        <v>0</v>
      </c>
      <c r="S786">
        <f t="shared" si="638"/>
        <v>0</v>
      </c>
      <c r="T786">
        <f t="shared" si="639"/>
        <v>0</v>
      </c>
      <c r="U786">
        <f t="shared" si="640"/>
        <v>0</v>
      </c>
      <c r="V786">
        <f t="shared" si="641"/>
        <v>0</v>
      </c>
      <c r="W786">
        <f t="shared" si="642"/>
        <v>0</v>
      </c>
      <c r="X786">
        <f t="shared" si="643"/>
        <v>0</v>
      </c>
      <c r="Y786">
        <f t="shared" si="644"/>
        <v>0</v>
      </c>
      <c r="Z786">
        <f t="shared" si="645"/>
        <v>0</v>
      </c>
      <c r="AA786">
        <f t="shared" si="646"/>
        <v>0</v>
      </c>
      <c r="AB786">
        <f t="shared" si="647"/>
        <v>0</v>
      </c>
      <c r="AC786">
        <f t="shared" si="648"/>
        <v>0</v>
      </c>
      <c r="AD786">
        <f t="shared" si="649"/>
        <v>0</v>
      </c>
      <c r="AE786">
        <f t="shared" si="650"/>
        <v>0</v>
      </c>
      <c r="AF786">
        <f t="shared" si="651"/>
        <v>0</v>
      </c>
      <c r="AG786">
        <f t="shared" si="652"/>
        <v>0</v>
      </c>
      <c r="AH786">
        <f t="shared" si="653"/>
        <v>0</v>
      </c>
      <c r="AI786">
        <f t="shared" si="654"/>
        <v>0</v>
      </c>
      <c r="AJ786">
        <f t="shared" si="655"/>
        <v>0</v>
      </c>
      <c r="AK786">
        <f t="shared" si="656"/>
        <v>0</v>
      </c>
      <c r="AL786">
        <f t="shared" si="657"/>
        <v>0</v>
      </c>
      <c r="AM786">
        <f t="shared" si="658"/>
        <v>0</v>
      </c>
      <c r="AN786">
        <f t="shared" si="659"/>
        <v>0</v>
      </c>
      <c r="AO786">
        <f t="shared" si="660"/>
        <v>0</v>
      </c>
      <c r="AP786">
        <f t="shared" si="661"/>
        <v>0</v>
      </c>
      <c r="AQ786">
        <f t="shared" si="662"/>
        <v>0</v>
      </c>
      <c r="AR786">
        <f t="shared" si="663"/>
        <v>0</v>
      </c>
      <c r="AS786">
        <f t="shared" si="664"/>
        <v>0</v>
      </c>
      <c r="AT786">
        <f t="shared" si="665"/>
        <v>0</v>
      </c>
      <c r="AU786">
        <f t="shared" si="666"/>
        <v>0</v>
      </c>
    </row>
    <row r="787" spans="1:47" ht="23.1" customHeight="1" x14ac:dyDescent="0.3">
      <c r="A787" s="6" t="s">
        <v>295</v>
      </c>
      <c r="B787" s="6" t="s">
        <v>387</v>
      </c>
      <c r="C787" s="8" t="s">
        <v>27</v>
      </c>
      <c r="D787" s="9">
        <v>342.3</v>
      </c>
      <c r="E787" s="9"/>
      <c r="F787" s="9">
        <f t="shared" si="632"/>
        <v>0</v>
      </c>
      <c r="G787" s="9"/>
      <c r="H787" s="9">
        <f t="shared" si="633"/>
        <v>0</v>
      </c>
      <c r="I787" s="9"/>
      <c r="J787" s="9">
        <f t="shared" si="634"/>
        <v>0</v>
      </c>
      <c r="K787" s="9">
        <f t="shared" si="635"/>
        <v>0</v>
      </c>
      <c r="L787" s="9">
        <f t="shared" si="636"/>
        <v>0</v>
      </c>
      <c r="M787" s="15"/>
      <c r="P787" s="1"/>
    </row>
    <row r="788" spans="1:47" ht="23.1" customHeight="1" x14ac:dyDescent="0.3">
      <c r="A788" s="6" t="s">
        <v>388</v>
      </c>
      <c r="B788" s="6" t="s">
        <v>389</v>
      </c>
      <c r="C788" s="8" t="s">
        <v>27</v>
      </c>
      <c r="D788" s="9">
        <v>84.4</v>
      </c>
      <c r="E788" s="9"/>
      <c r="F788" s="9">
        <f t="shared" si="632"/>
        <v>0</v>
      </c>
      <c r="G788" s="9"/>
      <c r="H788" s="9">
        <f t="shared" si="633"/>
        <v>0</v>
      </c>
      <c r="I788" s="9"/>
      <c r="J788" s="9">
        <f t="shared" si="634"/>
        <v>0</v>
      </c>
      <c r="K788" s="9">
        <f t="shared" si="635"/>
        <v>0</v>
      </c>
      <c r="L788" s="9">
        <f t="shared" si="636"/>
        <v>0</v>
      </c>
      <c r="M788" s="15"/>
      <c r="P788" s="1"/>
    </row>
    <row r="789" spans="1:47" ht="23.1" customHeight="1" x14ac:dyDescent="0.3">
      <c r="A789" s="6" t="s">
        <v>388</v>
      </c>
      <c r="B789" s="6" t="s">
        <v>390</v>
      </c>
      <c r="C789" s="8" t="s">
        <v>27</v>
      </c>
      <c r="D789" s="9">
        <v>16.899999999999999</v>
      </c>
      <c r="E789" s="9"/>
      <c r="F789" s="9">
        <f t="shared" si="632"/>
        <v>0</v>
      </c>
      <c r="G789" s="9"/>
      <c r="H789" s="9">
        <f t="shared" si="633"/>
        <v>0</v>
      </c>
      <c r="I789" s="9"/>
      <c r="J789" s="9">
        <f t="shared" si="634"/>
        <v>0</v>
      </c>
      <c r="K789" s="9">
        <f t="shared" si="635"/>
        <v>0</v>
      </c>
      <c r="L789" s="9">
        <f t="shared" si="636"/>
        <v>0</v>
      </c>
      <c r="M789" s="15"/>
      <c r="P789" s="1"/>
    </row>
    <row r="790" spans="1:47" ht="23.1" customHeight="1" x14ac:dyDescent="0.3">
      <c r="A790" s="6" t="s">
        <v>297</v>
      </c>
      <c r="B790" s="6" t="s">
        <v>391</v>
      </c>
      <c r="C790" s="8" t="s">
        <v>44</v>
      </c>
      <c r="D790" s="9">
        <v>224.7</v>
      </c>
      <c r="E790" s="9"/>
      <c r="F790" s="9">
        <f t="shared" si="632"/>
        <v>0</v>
      </c>
      <c r="G790" s="9"/>
      <c r="H790" s="9">
        <f t="shared" si="633"/>
        <v>0</v>
      </c>
      <c r="I790" s="9"/>
      <c r="J790" s="9">
        <f t="shared" si="634"/>
        <v>0</v>
      </c>
      <c r="K790" s="9">
        <f t="shared" si="635"/>
        <v>0</v>
      </c>
      <c r="L790" s="9">
        <f t="shared" si="636"/>
        <v>0</v>
      </c>
      <c r="M790" s="15"/>
      <c r="P790" s="1"/>
    </row>
    <row r="791" spans="1:47" ht="23.1" customHeight="1" x14ac:dyDescent="0.3">
      <c r="A791" s="6" t="s">
        <v>297</v>
      </c>
      <c r="B791" s="6" t="s">
        <v>298</v>
      </c>
      <c r="C791" s="8" t="s">
        <v>44</v>
      </c>
      <c r="D791" s="9">
        <v>334.6</v>
      </c>
      <c r="E791" s="9"/>
      <c r="F791" s="9">
        <f t="shared" si="632"/>
        <v>0</v>
      </c>
      <c r="G791" s="9"/>
      <c r="H791" s="9">
        <f t="shared" si="633"/>
        <v>0</v>
      </c>
      <c r="I791" s="9"/>
      <c r="J791" s="9">
        <f t="shared" si="634"/>
        <v>0</v>
      </c>
      <c r="K791" s="9">
        <f t="shared" si="635"/>
        <v>0</v>
      </c>
      <c r="L791" s="9">
        <f t="shared" si="636"/>
        <v>0</v>
      </c>
      <c r="M791" s="15"/>
      <c r="P791" s="1"/>
    </row>
    <row r="792" spans="1:47" ht="23.1" customHeight="1" x14ac:dyDescent="0.3">
      <c r="A792" s="6" t="s">
        <v>297</v>
      </c>
      <c r="B792" s="6" t="s">
        <v>300</v>
      </c>
      <c r="C792" s="8" t="s">
        <v>44</v>
      </c>
      <c r="D792" s="9">
        <v>66.3</v>
      </c>
      <c r="E792" s="9"/>
      <c r="F792" s="9">
        <f t="shared" si="632"/>
        <v>0</v>
      </c>
      <c r="G792" s="9"/>
      <c r="H792" s="9">
        <f t="shared" si="633"/>
        <v>0</v>
      </c>
      <c r="I792" s="9"/>
      <c r="J792" s="9">
        <f t="shared" si="634"/>
        <v>0</v>
      </c>
      <c r="K792" s="9">
        <f t="shared" si="635"/>
        <v>0</v>
      </c>
      <c r="L792" s="9">
        <f t="shared" si="636"/>
        <v>0</v>
      </c>
      <c r="M792" s="15"/>
      <c r="P792" s="1"/>
    </row>
    <row r="793" spans="1:47" ht="23.1" customHeight="1" x14ac:dyDescent="0.3">
      <c r="A793" s="6" t="s">
        <v>86</v>
      </c>
      <c r="B793" s="6" t="s">
        <v>89</v>
      </c>
      <c r="C793" s="8" t="s">
        <v>24</v>
      </c>
      <c r="D793" s="9">
        <v>45.8</v>
      </c>
      <c r="E793" s="9"/>
      <c r="F793" s="9">
        <f t="shared" si="632"/>
        <v>0</v>
      </c>
      <c r="G793" s="9"/>
      <c r="H793" s="9">
        <f t="shared" si="633"/>
        <v>0</v>
      </c>
      <c r="I793" s="9"/>
      <c r="J793" s="9">
        <f t="shared" si="634"/>
        <v>0</v>
      </c>
      <c r="K793" s="9">
        <f t="shared" si="635"/>
        <v>0</v>
      </c>
      <c r="L793" s="9">
        <f t="shared" si="636"/>
        <v>0</v>
      </c>
      <c r="M793" s="9"/>
      <c r="P793" s="1"/>
    </row>
    <row r="794" spans="1:47" ht="23.1" customHeight="1" x14ac:dyDescent="0.3">
      <c r="A794" s="6" t="s">
        <v>392</v>
      </c>
      <c r="B794" s="6" t="s">
        <v>393</v>
      </c>
      <c r="C794" s="8" t="s">
        <v>38</v>
      </c>
      <c r="D794" s="9">
        <v>6</v>
      </c>
      <c r="E794" s="9"/>
      <c r="F794" s="9">
        <f t="shared" si="632"/>
        <v>0</v>
      </c>
      <c r="G794" s="9"/>
      <c r="H794" s="9">
        <f t="shared" si="633"/>
        <v>0</v>
      </c>
      <c r="I794" s="9"/>
      <c r="J794" s="9">
        <f t="shared" si="634"/>
        <v>0</v>
      </c>
      <c r="K794" s="9">
        <f t="shared" si="635"/>
        <v>0</v>
      </c>
      <c r="L794" s="9">
        <f t="shared" si="636"/>
        <v>0</v>
      </c>
      <c r="M794" s="15"/>
      <c r="P794" s="1"/>
    </row>
    <row r="795" spans="1:47" ht="23.1" customHeight="1" x14ac:dyDescent="0.3">
      <c r="A795" s="6" t="s">
        <v>394</v>
      </c>
      <c r="B795" s="6" t="s">
        <v>395</v>
      </c>
      <c r="C795" s="8" t="s">
        <v>44</v>
      </c>
      <c r="D795" s="9">
        <v>58.2</v>
      </c>
      <c r="E795" s="9"/>
      <c r="F795" s="9">
        <f t="shared" si="632"/>
        <v>0</v>
      </c>
      <c r="G795" s="9"/>
      <c r="H795" s="9">
        <f t="shared" si="633"/>
        <v>0</v>
      </c>
      <c r="I795" s="9"/>
      <c r="J795" s="9">
        <f t="shared" si="634"/>
        <v>0</v>
      </c>
      <c r="K795" s="9">
        <f t="shared" si="635"/>
        <v>0</v>
      </c>
      <c r="L795" s="9">
        <f t="shared" si="636"/>
        <v>0</v>
      </c>
      <c r="M795" s="15"/>
      <c r="P795" s="1"/>
    </row>
    <row r="796" spans="1:47" ht="23.1" customHeight="1" x14ac:dyDescent="0.3">
      <c r="A796" s="32" t="s">
        <v>66</v>
      </c>
      <c r="B796" s="32" t="s">
        <v>67</v>
      </c>
      <c r="C796" s="33" t="s">
        <v>27</v>
      </c>
      <c r="D796" s="34">
        <v>91.3</v>
      </c>
      <c r="E796" s="34"/>
      <c r="F796" s="34">
        <f t="shared" si="632"/>
        <v>0</v>
      </c>
      <c r="G796" s="34">
        <v>0</v>
      </c>
      <c r="H796" s="34">
        <f t="shared" si="633"/>
        <v>0</v>
      </c>
      <c r="I796" s="34"/>
      <c r="J796" s="34">
        <f t="shared" si="634"/>
        <v>0</v>
      </c>
      <c r="K796" s="34">
        <f t="shared" si="635"/>
        <v>0</v>
      </c>
      <c r="L796" s="34">
        <f t="shared" si="636"/>
        <v>0</v>
      </c>
      <c r="M796" s="34"/>
      <c r="P796" s="1"/>
    </row>
    <row r="797" spans="1:47" ht="23.1" customHeight="1" x14ac:dyDescent="0.3">
      <c r="A797" s="7"/>
      <c r="B797" s="7"/>
      <c r="C797" s="14"/>
      <c r="D797" s="9"/>
      <c r="E797" s="9"/>
      <c r="F797" s="9"/>
      <c r="G797" s="9"/>
      <c r="H797" s="9"/>
      <c r="I797" s="9"/>
      <c r="J797" s="9"/>
      <c r="K797" s="9"/>
      <c r="L797" s="9"/>
      <c r="M797" s="9"/>
    </row>
    <row r="798" spans="1:47" ht="23.1" customHeight="1" x14ac:dyDescent="0.3">
      <c r="A798" s="7"/>
      <c r="B798" s="7"/>
      <c r="C798" s="14"/>
      <c r="D798" s="9"/>
      <c r="E798" s="9"/>
      <c r="F798" s="9"/>
      <c r="G798" s="9"/>
      <c r="H798" s="9"/>
      <c r="I798" s="9"/>
      <c r="J798" s="9"/>
      <c r="K798" s="9"/>
      <c r="L798" s="9"/>
      <c r="M798" s="9"/>
    </row>
    <row r="799" spans="1:47" ht="23.1" customHeight="1" x14ac:dyDescent="0.3">
      <c r="A799" s="7"/>
      <c r="B799" s="7"/>
      <c r="C799" s="14"/>
      <c r="D799" s="9"/>
      <c r="E799" s="9"/>
      <c r="F799" s="9"/>
      <c r="G799" s="9"/>
      <c r="H799" s="9"/>
      <c r="I799" s="9"/>
      <c r="J799" s="9"/>
      <c r="K799" s="9"/>
      <c r="L799" s="9"/>
      <c r="M799" s="9"/>
    </row>
    <row r="800" spans="1:47" ht="23.1" customHeight="1" x14ac:dyDescent="0.3">
      <c r="A800" s="7"/>
      <c r="B800" s="7"/>
      <c r="C800" s="14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50" ht="23.1" customHeight="1" x14ac:dyDescent="0.3">
      <c r="A801" s="7"/>
      <c r="B801" s="7"/>
      <c r="C801" s="14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50" ht="23.1" customHeight="1" x14ac:dyDescent="0.3">
      <c r="A802" s="10" t="s">
        <v>131</v>
      </c>
      <c r="B802" s="11"/>
      <c r="C802" s="12"/>
      <c r="D802" s="13"/>
      <c r="E802" s="13"/>
      <c r="F802" s="13">
        <f>ROUNDDOWN(SUMIF(Q785:Q801, "1", F785:F801), 0)</f>
        <v>0</v>
      </c>
      <c r="G802" s="13"/>
      <c r="H802" s="13">
        <f>ROUNDDOWN(SUMIF(Q785:Q801, "1", H785:H801), 0)</f>
        <v>0</v>
      </c>
      <c r="I802" s="13"/>
      <c r="J802" s="13">
        <f>ROUNDDOWN(SUMIF(Q785:Q801, "1", J785:J801), 0)</f>
        <v>0</v>
      </c>
      <c r="K802" s="13"/>
      <c r="L802" s="13">
        <f>F802+H802+J802</f>
        <v>0</v>
      </c>
      <c r="M802" s="13"/>
      <c r="R802">
        <f t="shared" ref="R802:AX802" si="667">ROUNDDOWN(SUM(R785:R796), 0)</f>
        <v>0</v>
      </c>
      <c r="S802">
        <f t="shared" si="667"/>
        <v>0</v>
      </c>
      <c r="T802">
        <f t="shared" si="667"/>
        <v>0</v>
      </c>
      <c r="U802">
        <f t="shared" si="667"/>
        <v>0</v>
      </c>
      <c r="V802">
        <f t="shared" si="667"/>
        <v>0</v>
      </c>
      <c r="W802">
        <f t="shared" si="667"/>
        <v>0</v>
      </c>
      <c r="X802">
        <f t="shared" si="667"/>
        <v>0</v>
      </c>
      <c r="Y802">
        <f t="shared" si="667"/>
        <v>0</v>
      </c>
      <c r="Z802">
        <f t="shared" si="667"/>
        <v>0</v>
      </c>
      <c r="AA802">
        <f t="shared" si="667"/>
        <v>0</v>
      </c>
      <c r="AB802">
        <f t="shared" si="667"/>
        <v>0</v>
      </c>
      <c r="AC802">
        <f t="shared" si="667"/>
        <v>0</v>
      </c>
      <c r="AD802">
        <f t="shared" si="667"/>
        <v>0</v>
      </c>
      <c r="AE802">
        <f t="shared" si="667"/>
        <v>0</v>
      </c>
      <c r="AF802">
        <f t="shared" si="667"/>
        <v>0</v>
      </c>
      <c r="AG802">
        <f t="shared" si="667"/>
        <v>0</v>
      </c>
      <c r="AH802">
        <f t="shared" si="667"/>
        <v>0</v>
      </c>
      <c r="AI802">
        <f t="shared" si="667"/>
        <v>0</v>
      </c>
      <c r="AJ802">
        <f t="shared" si="667"/>
        <v>0</v>
      </c>
      <c r="AK802">
        <f t="shared" si="667"/>
        <v>0</v>
      </c>
      <c r="AL802">
        <f t="shared" si="667"/>
        <v>0</v>
      </c>
      <c r="AM802">
        <f t="shared" si="667"/>
        <v>0</v>
      </c>
      <c r="AN802">
        <f t="shared" si="667"/>
        <v>0</v>
      </c>
      <c r="AO802">
        <f t="shared" si="667"/>
        <v>0</v>
      </c>
      <c r="AP802">
        <f t="shared" si="667"/>
        <v>0</v>
      </c>
      <c r="AQ802">
        <f t="shared" si="667"/>
        <v>0</v>
      </c>
      <c r="AR802">
        <f t="shared" si="667"/>
        <v>0</v>
      </c>
      <c r="AS802">
        <f t="shared" si="667"/>
        <v>0</v>
      </c>
      <c r="AT802">
        <f t="shared" si="667"/>
        <v>0</v>
      </c>
      <c r="AU802">
        <f t="shared" si="667"/>
        <v>0</v>
      </c>
      <c r="AV802">
        <f t="shared" si="667"/>
        <v>0</v>
      </c>
      <c r="AW802">
        <f t="shared" si="667"/>
        <v>0</v>
      </c>
      <c r="AX802">
        <f t="shared" si="667"/>
        <v>0</v>
      </c>
    </row>
    <row r="803" spans="1:50" ht="23.1" customHeight="1" x14ac:dyDescent="0.3">
      <c r="A803" s="57" t="s">
        <v>529</v>
      </c>
      <c r="B803" s="58"/>
      <c r="C803" s="58"/>
      <c r="D803" s="58"/>
      <c r="E803" s="58"/>
      <c r="F803" s="58"/>
      <c r="G803" s="58"/>
      <c r="H803" s="58"/>
      <c r="I803" s="58"/>
      <c r="J803" s="58"/>
      <c r="K803" s="58"/>
      <c r="L803" s="58"/>
      <c r="M803" s="58"/>
    </row>
    <row r="804" spans="1:50" ht="23.1" customHeight="1" x14ac:dyDescent="0.3">
      <c r="A804" s="6" t="s">
        <v>301</v>
      </c>
      <c r="B804" s="6" t="s">
        <v>302</v>
      </c>
      <c r="C804" s="8" t="s">
        <v>44</v>
      </c>
      <c r="D804" s="9">
        <v>981.2</v>
      </c>
      <c r="E804" s="9"/>
      <c r="F804" s="9">
        <f t="shared" ref="F804:F817" si="668">ROUNDDOWN(D804*E804, 0)</f>
        <v>0</v>
      </c>
      <c r="G804" s="9"/>
      <c r="H804" s="9">
        <f t="shared" ref="H804:H817" si="669">ROUNDDOWN(D804*G804, 0)</f>
        <v>0</v>
      </c>
      <c r="I804" s="9"/>
      <c r="J804" s="9">
        <f t="shared" ref="J804:J817" si="670">ROUNDDOWN(D804*I804, 0)</f>
        <v>0</v>
      </c>
      <c r="K804" s="9">
        <f t="shared" ref="K804:K817" si="671">E804+G804+I804</f>
        <v>0</v>
      </c>
      <c r="L804" s="9">
        <f t="shared" ref="L804:L817" si="672">F804+H804+J804</f>
        <v>0</v>
      </c>
      <c r="M804" s="15"/>
      <c r="O804" t="str">
        <f>""</f>
        <v/>
      </c>
      <c r="P804" s="1" t="s">
        <v>129</v>
      </c>
      <c r="Q804">
        <v>1</v>
      </c>
      <c r="R804">
        <f t="shared" ref="R804:R817" si="673">IF(P804="기계경비", J804, 0)</f>
        <v>0</v>
      </c>
      <c r="S804">
        <f t="shared" ref="S804:S817" si="674">IF(P804="운반비", J804, 0)</f>
        <v>0</v>
      </c>
      <c r="T804">
        <f t="shared" ref="T804:T817" si="675">IF(P804="작업부산물", F804, 0)</f>
        <v>0</v>
      </c>
      <c r="U804">
        <f t="shared" ref="U804:U817" si="676">IF(P804="관급", F804, 0)</f>
        <v>0</v>
      </c>
      <c r="V804">
        <f t="shared" ref="V804:V817" si="677">IF(P804="외주비", J804, 0)</f>
        <v>0</v>
      </c>
      <c r="W804">
        <f t="shared" ref="W804:W817" si="678">IF(P804="장비비", J804, 0)</f>
        <v>0</v>
      </c>
      <c r="X804">
        <f t="shared" ref="X804:X817" si="679">IF(P804="폐기물처리비", J804, 0)</f>
        <v>0</v>
      </c>
      <c r="Y804">
        <f t="shared" ref="Y804:Y817" si="680">IF(P804="가설비", J804, 0)</f>
        <v>0</v>
      </c>
      <c r="Z804">
        <f t="shared" ref="Z804:Z817" si="681">IF(P804="잡비제외분", F804, 0)</f>
        <v>0</v>
      </c>
      <c r="AA804">
        <f t="shared" ref="AA804:AA817" si="682">IF(P804="사급자재대", L804, 0)</f>
        <v>0</v>
      </c>
      <c r="AB804">
        <f t="shared" ref="AB804:AB817" si="683">IF(P804="관급자재대", L804, 0)</f>
        <v>0</v>
      </c>
      <c r="AC804">
        <f t="shared" ref="AC804:AC817" si="684">IF(P804="관급자 관급 자재대", L804, 0)</f>
        <v>0</v>
      </c>
      <c r="AD804">
        <f t="shared" ref="AD804:AD817" si="685">IF(P804="사용자항목2", L804, 0)</f>
        <v>0</v>
      </c>
      <c r="AE804">
        <f t="shared" ref="AE804:AE817" si="686">IF(P804="안전관리비", L804, 0)</f>
        <v>0</v>
      </c>
      <c r="AF804">
        <f t="shared" ref="AF804:AF817" si="687">IF(P804="품질관리비", L804, 0)</f>
        <v>0</v>
      </c>
      <c r="AG804">
        <f t="shared" ref="AG804:AG817" si="688">IF(P804="사용자항목5", L804, 0)</f>
        <v>0</v>
      </c>
      <c r="AH804">
        <f t="shared" ref="AH804:AH817" si="689">IF(P804="사용자항목6", L804, 0)</f>
        <v>0</v>
      </c>
      <c r="AI804">
        <f t="shared" ref="AI804:AI817" si="690">IF(P804="사용자항목7", L804, 0)</f>
        <v>0</v>
      </c>
      <c r="AJ804">
        <f t="shared" ref="AJ804:AJ817" si="691">IF(P804="사용자항목8", L804, 0)</f>
        <v>0</v>
      </c>
      <c r="AK804">
        <f t="shared" ref="AK804:AK817" si="692">IF(P804="사용자항목9", L804, 0)</f>
        <v>0</v>
      </c>
      <c r="AL804">
        <f t="shared" ref="AL804:AL817" si="693">IF(P804="사용자항목10", L804, 0)</f>
        <v>0</v>
      </c>
      <c r="AM804">
        <f t="shared" ref="AM804:AM817" si="694">IF(P804="사용자항목11", L804, 0)</f>
        <v>0</v>
      </c>
      <c r="AN804">
        <f t="shared" ref="AN804:AN817" si="695">IF(P804="사용자항목12", L804, 0)</f>
        <v>0</v>
      </c>
      <c r="AO804">
        <f t="shared" ref="AO804:AO817" si="696">IF(P804="사용자항목13", L804, 0)</f>
        <v>0</v>
      </c>
      <c r="AP804">
        <f t="shared" ref="AP804:AP817" si="697">IF(P804="사용자항목14", L804, 0)</f>
        <v>0</v>
      </c>
      <c r="AQ804">
        <f t="shared" ref="AQ804:AQ817" si="698">IF(P804="사용자항목15", L804, 0)</f>
        <v>0</v>
      </c>
      <c r="AR804">
        <f t="shared" ref="AR804:AR817" si="699">IF(P804="사용자항목16", L804, 0)</f>
        <v>0</v>
      </c>
      <c r="AS804">
        <f t="shared" ref="AS804:AS817" si="700">IF(P804="사용자항목17", L804, 0)</f>
        <v>0</v>
      </c>
      <c r="AT804">
        <f t="shared" ref="AT804:AT817" si="701">IF(P804="사용자항목18", L804, 0)</f>
        <v>0</v>
      </c>
      <c r="AU804">
        <f t="shared" ref="AU804:AU817" si="702">IF(P804="사용자항목19", L804, 0)</f>
        <v>0</v>
      </c>
    </row>
    <row r="805" spans="1:50" ht="23.1" customHeight="1" x14ac:dyDescent="0.3">
      <c r="A805" s="6" t="s">
        <v>25</v>
      </c>
      <c r="B805" s="6" t="s">
        <v>26</v>
      </c>
      <c r="C805" s="8" t="s">
        <v>27</v>
      </c>
      <c r="D805" s="9">
        <v>29.5</v>
      </c>
      <c r="E805" s="9"/>
      <c r="F805" s="9">
        <f t="shared" si="668"/>
        <v>0</v>
      </c>
      <c r="G805" s="9"/>
      <c r="H805" s="9">
        <f t="shared" si="669"/>
        <v>0</v>
      </c>
      <c r="I805" s="9"/>
      <c r="J805" s="9">
        <f t="shared" si="670"/>
        <v>0</v>
      </c>
      <c r="K805" s="9">
        <f t="shared" si="671"/>
        <v>0</v>
      </c>
      <c r="L805" s="9">
        <f t="shared" si="672"/>
        <v>0</v>
      </c>
      <c r="M805" s="9"/>
      <c r="O805" t="str">
        <f>"01"</f>
        <v>01</v>
      </c>
      <c r="P805" s="1" t="s">
        <v>129</v>
      </c>
      <c r="Q805">
        <v>1</v>
      </c>
      <c r="R805">
        <f t="shared" si="673"/>
        <v>0</v>
      </c>
      <c r="S805">
        <f t="shared" si="674"/>
        <v>0</v>
      </c>
      <c r="T805">
        <f t="shared" si="675"/>
        <v>0</v>
      </c>
      <c r="U805">
        <f t="shared" si="676"/>
        <v>0</v>
      </c>
      <c r="V805">
        <f t="shared" si="677"/>
        <v>0</v>
      </c>
      <c r="W805">
        <f t="shared" si="678"/>
        <v>0</v>
      </c>
      <c r="X805">
        <f t="shared" si="679"/>
        <v>0</v>
      </c>
      <c r="Y805">
        <f t="shared" si="680"/>
        <v>0</v>
      </c>
      <c r="Z805">
        <f t="shared" si="681"/>
        <v>0</v>
      </c>
      <c r="AA805">
        <f t="shared" si="682"/>
        <v>0</v>
      </c>
      <c r="AB805">
        <f t="shared" si="683"/>
        <v>0</v>
      </c>
      <c r="AC805">
        <f t="shared" si="684"/>
        <v>0</v>
      </c>
      <c r="AD805">
        <f t="shared" si="685"/>
        <v>0</v>
      </c>
      <c r="AE805">
        <f t="shared" si="686"/>
        <v>0</v>
      </c>
      <c r="AF805">
        <f t="shared" si="687"/>
        <v>0</v>
      </c>
      <c r="AG805">
        <f t="shared" si="688"/>
        <v>0</v>
      </c>
      <c r="AH805">
        <f t="shared" si="689"/>
        <v>0</v>
      </c>
      <c r="AI805">
        <f t="shared" si="690"/>
        <v>0</v>
      </c>
      <c r="AJ805">
        <f t="shared" si="691"/>
        <v>0</v>
      </c>
      <c r="AK805">
        <f t="shared" si="692"/>
        <v>0</v>
      </c>
      <c r="AL805">
        <f t="shared" si="693"/>
        <v>0</v>
      </c>
      <c r="AM805">
        <f t="shared" si="694"/>
        <v>0</v>
      </c>
      <c r="AN805">
        <f t="shared" si="695"/>
        <v>0</v>
      </c>
      <c r="AO805">
        <f t="shared" si="696"/>
        <v>0</v>
      </c>
      <c r="AP805">
        <f t="shared" si="697"/>
        <v>0</v>
      </c>
      <c r="AQ805">
        <f t="shared" si="698"/>
        <v>0</v>
      </c>
      <c r="AR805">
        <f t="shared" si="699"/>
        <v>0</v>
      </c>
      <c r="AS805">
        <f t="shared" si="700"/>
        <v>0</v>
      </c>
      <c r="AT805">
        <f t="shared" si="701"/>
        <v>0</v>
      </c>
      <c r="AU805">
        <f t="shared" si="702"/>
        <v>0</v>
      </c>
    </row>
    <row r="806" spans="1:50" ht="23.1" customHeight="1" x14ac:dyDescent="0.3">
      <c r="A806" s="6" t="s">
        <v>34</v>
      </c>
      <c r="B806" s="6" t="s">
        <v>35</v>
      </c>
      <c r="C806" s="8" t="s">
        <v>22</v>
      </c>
      <c r="D806" s="9">
        <v>29.5</v>
      </c>
      <c r="E806" s="9"/>
      <c r="F806" s="9">
        <f t="shared" si="668"/>
        <v>0</v>
      </c>
      <c r="G806" s="9"/>
      <c r="H806" s="9">
        <f t="shared" si="669"/>
        <v>0</v>
      </c>
      <c r="I806" s="9"/>
      <c r="J806" s="9">
        <f t="shared" si="670"/>
        <v>0</v>
      </c>
      <c r="K806" s="9">
        <f t="shared" si="671"/>
        <v>0</v>
      </c>
      <c r="L806" s="9">
        <f t="shared" si="672"/>
        <v>0</v>
      </c>
      <c r="M806" s="9"/>
      <c r="O806" t="str">
        <f>"01"</f>
        <v>01</v>
      </c>
      <c r="P806" s="1" t="s">
        <v>129</v>
      </c>
      <c r="Q806">
        <v>1</v>
      </c>
      <c r="R806">
        <f t="shared" si="673"/>
        <v>0</v>
      </c>
      <c r="S806">
        <f t="shared" si="674"/>
        <v>0</v>
      </c>
      <c r="T806">
        <f t="shared" si="675"/>
        <v>0</v>
      </c>
      <c r="U806">
        <f t="shared" si="676"/>
        <v>0</v>
      </c>
      <c r="V806">
        <f t="shared" si="677"/>
        <v>0</v>
      </c>
      <c r="W806">
        <f t="shared" si="678"/>
        <v>0</v>
      </c>
      <c r="X806">
        <f t="shared" si="679"/>
        <v>0</v>
      </c>
      <c r="Y806">
        <f t="shared" si="680"/>
        <v>0</v>
      </c>
      <c r="Z806">
        <f t="shared" si="681"/>
        <v>0</v>
      </c>
      <c r="AA806">
        <f t="shared" si="682"/>
        <v>0</v>
      </c>
      <c r="AB806">
        <f t="shared" si="683"/>
        <v>0</v>
      </c>
      <c r="AC806">
        <f t="shared" si="684"/>
        <v>0</v>
      </c>
      <c r="AD806">
        <f t="shared" si="685"/>
        <v>0</v>
      </c>
      <c r="AE806">
        <f t="shared" si="686"/>
        <v>0</v>
      </c>
      <c r="AF806">
        <f t="shared" si="687"/>
        <v>0</v>
      </c>
      <c r="AG806">
        <f t="shared" si="688"/>
        <v>0</v>
      </c>
      <c r="AH806">
        <f t="shared" si="689"/>
        <v>0</v>
      </c>
      <c r="AI806">
        <f t="shared" si="690"/>
        <v>0</v>
      </c>
      <c r="AJ806">
        <f t="shared" si="691"/>
        <v>0</v>
      </c>
      <c r="AK806">
        <f t="shared" si="692"/>
        <v>0</v>
      </c>
      <c r="AL806">
        <f t="shared" si="693"/>
        <v>0</v>
      </c>
      <c r="AM806">
        <f t="shared" si="694"/>
        <v>0</v>
      </c>
      <c r="AN806">
        <f t="shared" si="695"/>
        <v>0</v>
      </c>
      <c r="AO806">
        <f t="shared" si="696"/>
        <v>0</v>
      </c>
      <c r="AP806">
        <f t="shared" si="697"/>
        <v>0</v>
      </c>
      <c r="AQ806">
        <f t="shared" si="698"/>
        <v>0</v>
      </c>
      <c r="AR806">
        <f t="shared" si="699"/>
        <v>0</v>
      </c>
      <c r="AS806">
        <f t="shared" si="700"/>
        <v>0</v>
      </c>
      <c r="AT806">
        <f t="shared" si="701"/>
        <v>0</v>
      </c>
      <c r="AU806">
        <f t="shared" si="702"/>
        <v>0</v>
      </c>
    </row>
    <row r="807" spans="1:50" ht="23.1" customHeight="1" x14ac:dyDescent="0.3">
      <c r="A807" s="6" t="s">
        <v>307</v>
      </c>
      <c r="B807" s="6" t="s">
        <v>308</v>
      </c>
      <c r="C807" s="8" t="s">
        <v>44</v>
      </c>
      <c r="D807" s="9">
        <v>428.7</v>
      </c>
      <c r="E807" s="9"/>
      <c r="F807" s="9">
        <f t="shared" si="668"/>
        <v>0</v>
      </c>
      <c r="G807" s="9"/>
      <c r="H807" s="9">
        <f t="shared" si="669"/>
        <v>0</v>
      </c>
      <c r="I807" s="9"/>
      <c r="J807" s="9">
        <f t="shared" si="670"/>
        <v>0</v>
      </c>
      <c r="K807" s="9">
        <f t="shared" si="671"/>
        <v>0</v>
      </c>
      <c r="L807" s="9">
        <f t="shared" si="672"/>
        <v>0</v>
      </c>
      <c r="M807" s="15"/>
      <c r="O807" t="str">
        <f>""</f>
        <v/>
      </c>
      <c r="P807" s="1" t="s">
        <v>129</v>
      </c>
      <c r="Q807">
        <v>1</v>
      </c>
      <c r="R807">
        <f t="shared" si="673"/>
        <v>0</v>
      </c>
      <c r="S807">
        <f t="shared" si="674"/>
        <v>0</v>
      </c>
      <c r="T807">
        <f t="shared" si="675"/>
        <v>0</v>
      </c>
      <c r="U807">
        <f t="shared" si="676"/>
        <v>0</v>
      </c>
      <c r="V807">
        <f t="shared" si="677"/>
        <v>0</v>
      </c>
      <c r="W807">
        <f t="shared" si="678"/>
        <v>0</v>
      </c>
      <c r="X807">
        <f t="shared" si="679"/>
        <v>0</v>
      </c>
      <c r="Y807">
        <f t="shared" si="680"/>
        <v>0</v>
      </c>
      <c r="Z807">
        <f t="shared" si="681"/>
        <v>0</v>
      </c>
      <c r="AA807">
        <f t="shared" si="682"/>
        <v>0</v>
      </c>
      <c r="AB807">
        <f t="shared" si="683"/>
        <v>0</v>
      </c>
      <c r="AC807">
        <f t="shared" si="684"/>
        <v>0</v>
      </c>
      <c r="AD807">
        <f t="shared" si="685"/>
        <v>0</v>
      </c>
      <c r="AE807">
        <f t="shared" si="686"/>
        <v>0</v>
      </c>
      <c r="AF807">
        <f t="shared" si="687"/>
        <v>0</v>
      </c>
      <c r="AG807">
        <f t="shared" si="688"/>
        <v>0</v>
      </c>
      <c r="AH807">
        <f t="shared" si="689"/>
        <v>0</v>
      </c>
      <c r="AI807">
        <f t="shared" si="690"/>
        <v>0</v>
      </c>
      <c r="AJ807">
        <f t="shared" si="691"/>
        <v>0</v>
      </c>
      <c r="AK807">
        <f t="shared" si="692"/>
        <v>0</v>
      </c>
      <c r="AL807">
        <f t="shared" si="693"/>
        <v>0</v>
      </c>
      <c r="AM807">
        <f t="shared" si="694"/>
        <v>0</v>
      </c>
      <c r="AN807">
        <f t="shared" si="695"/>
        <v>0</v>
      </c>
      <c r="AO807">
        <f t="shared" si="696"/>
        <v>0</v>
      </c>
      <c r="AP807">
        <f t="shared" si="697"/>
        <v>0</v>
      </c>
      <c r="AQ807">
        <f t="shared" si="698"/>
        <v>0</v>
      </c>
      <c r="AR807">
        <f t="shared" si="699"/>
        <v>0</v>
      </c>
      <c r="AS807">
        <f t="shared" si="700"/>
        <v>0</v>
      </c>
      <c r="AT807">
        <f t="shared" si="701"/>
        <v>0</v>
      </c>
      <c r="AU807">
        <f t="shared" si="702"/>
        <v>0</v>
      </c>
    </row>
    <row r="808" spans="1:50" ht="23.1" customHeight="1" x14ac:dyDescent="0.3">
      <c r="A808" s="6" t="s">
        <v>309</v>
      </c>
      <c r="B808" s="6" t="s">
        <v>396</v>
      </c>
      <c r="C808" s="8" t="s">
        <v>44</v>
      </c>
      <c r="D808" s="9">
        <v>428.7</v>
      </c>
      <c r="E808" s="9"/>
      <c r="F808" s="9">
        <f t="shared" si="668"/>
        <v>0</v>
      </c>
      <c r="G808" s="9"/>
      <c r="H808" s="9">
        <f t="shared" si="669"/>
        <v>0</v>
      </c>
      <c r="I808" s="9"/>
      <c r="J808" s="9">
        <f t="shared" si="670"/>
        <v>0</v>
      </c>
      <c r="K808" s="9">
        <f t="shared" si="671"/>
        <v>0</v>
      </c>
      <c r="L808" s="9">
        <f t="shared" si="672"/>
        <v>0</v>
      </c>
      <c r="M808" s="15"/>
      <c r="O808" t="str">
        <f>""</f>
        <v/>
      </c>
      <c r="P808" s="1" t="s">
        <v>129</v>
      </c>
      <c r="Q808">
        <v>1</v>
      </c>
      <c r="R808">
        <f t="shared" si="673"/>
        <v>0</v>
      </c>
      <c r="S808">
        <f t="shared" si="674"/>
        <v>0</v>
      </c>
      <c r="T808">
        <f t="shared" si="675"/>
        <v>0</v>
      </c>
      <c r="U808">
        <f t="shared" si="676"/>
        <v>0</v>
      </c>
      <c r="V808">
        <f t="shared" si="677"/>
        <v>0</v>
      </c>
      <c r="W808">
        <f t="shared" si="678"/>
        <v>0</v>
      </c>
      <c r="X808">
        <f t="shared" si="679"/>
        <v>0</v>
      </c>
      <c r="Y808">
        <f t="shared" si="680"/>
        <v>0</v>
      </c>
      <c r="Z808">
        <f t="shared" si="681"/>
        <v>0</v>
      </c>
      <c r="AA808">
        <f t="shared" si="682"/>
        <v>0</v>
      </c>
      <c r="AB808">
        <f t="shared" si="683"/>
        <v>0</v>
      </c>
      <c r="AC808">
        <f t="shared" si="684"/>
        <v>0</v>
      </c>
      <c r="AD808">
        <f t="shared" si="685"/>
        <v>0</v>
      </c>
      <c r="AE808">
        <f t="shared" si="686"/>
        <v>0</v>
      </c>
      <c r="AF808">
        <f t="shared" si="687"/>
        <v>0</v>
      </c>
      <c r="AG808">
        <f t="shared" si="688"/>
        <v>0</v>
      </c>
      <c r="AH808">
        <f t="shared" si="689"/>
        <v>0</v>
      </c>
      <c r="AI808">
        <f t="shared" si="690"/>
        <v>0</v>
      </c>
      <c r="AJ808">
        <f t="shared" si="691"/>
        <v>0</v>
      </c>
      <c r="AK808">
        <f t="shared" si="692"/>
        <v>0</v>
      </c>
      <c r="AL808">
        <f t="shared" si="693"/>
        <v>0</v>
      </c>
      <c r="AM808">
        <f t="shared" si="694"/>
        <v>0</v>
      </c>
      <c r="AN808">
        <f t="shared" si="695"/>
        <v>0</v>
      </c>
      <c r="AO808">
        <f t="shared" si="696"/>
        <v>0</v>
      </c>
      <c r="AP808">
        <f t="shared" si="697"/>
        <v>0</v>
      </c>
      <c r="AQ808">
        <f t="shared" si="698"/>
        <v>0</v>
      </c>
      <c r="AR808">
        <f t="shared" si="699"/>
        <v>0</v>
      </c>
      <c r="AS808">
        <f t="shared" si="700"/>
        <v>0</v>
      </c>
      <c r="AT808">
        <f t="shared" si="701"/>
        <v>0</v>
      </c>
      <c r="AU808">
        <f t="shared" si="702"/>
        <v>0</v>
      </c>
    </row>
    <row r="809" spans="1:50" ht="23.1" customHeight="1" x14ac:dyDescent="0.3">
      <c r="A809" s="6" t="s">
        <v>309</v>
      </c>
      <c r="B809" s="6" t="s">
        <v>312</v>
      </c>
      <c r="C809" s="8" t="s">
        <v>44</v>
      </c>
      <c r="D809" s="9">
        <v>298.7</v>
      </c>
      <c r="E809" s="9"/>
      <c r="F809" s="9">
        <f t="shared" si="668"/>
        <v>0</v>
      </c>
      <c r="G809" s="9"/>
      <c r="H809" s="9">
        <f t="shared" si="669"/>
        <v>0</v>
      </c>
      <c r="I809" s="9"/>
      <c r="J809" s="9">
        <f t="shared" si="670"/>
        <v>0</v>
      </c>
      <c r="K809" s="9">
        <f t="shared" si="671"/>
        <v>0</v>
      </c>
      <c r="L809" s="9">
        <f t="shared" si="672"/>
        <v>0</v>
      </c>
      <c r="M809" s="15"/>
      <c r="O809" t="str">
        <f>""</f>
        <v/>
      </c>
      <c r="P809" s="1" t="s">
        <v>129</v>
      </c>
      <c r="Q809">
        <v>1</v>
      </c>
      <c r="R809">
        <f t="shared" si="673"/>
        <v>0</v>
      </c>
      <c r="S809">
        <f t="shared" si="674"/>
        <v>0</v>
      </c>
      <c r="T809">
        <f t="shared" si="675"/>
        <v>0</v>
      </c>
      <c r="U809">
        <f t="shared" si="676"/>
        <v>0</v>
      </c>
      <c r="V809">
        <f t="shared" si="677"/>
        <v>0</v>
      </c>
      <c r="W809">
        <f t="shared" si="678"/>
        <v>0</v>
      </c>
      <c r="X809">
        <f t="shared" si="679"/>
        <v>0</v>
      </c>
      <c r="Y809">
        <f t="shared" si="680"/>
        <v>0</v>
      </c>
      <c r="Z809">
        <f t="shared" si="681"/>
        <v>0</v>
      </c>
      <c r="AA809">
        <f t="shared" si="682"/>
        <v>0</v>
      </c>
      <c r="AB809">
        <f t="shared" si="683"/>
        <v>0</v>
      </c>
      <c r="AC809">
        <f t="shared" si="684"/>
        <v>0</v>
      </c>
      <c r="AD809">
        <f t="shared" si="685"/>
        <v>0</v>
      </c>
      <c r="AE809">
        <f t="shared" si="686"/>
        <v>0</v>
      </c>
      <c r="AF809">
        <f t="shared" si="687"/>
        <v>0</v>
      </c>
      <c r="AG809">
        <f t="shared" si="688"/>
        <v>0</v>
      </c>
      <c r="AH809">
        <f t="shared" si="689"/>
        <v>0</v>
      </c>
      <c r="AI809">
        <f t="shared" si="690"/>
        <v>0</v>
      </c>
      <c r="AJ809">
        <f t="shared" si="691"/>
        <v>0</v>
      </c>
      <c r="AK809">
        <f t="shared" si="692"/>
        <v>0</v>
      </c>
      <c r="AL809">
        <f t="shared" si="693"/>
        <v>0</v>
      </c>
      <c r="AM809">
        <f t="shared" si="694"/>
        <v>0</v>
      </c>
      <c r="AN809">
        <f t="shared" si="695"/>
        <v>0</v>
      </c>
      <c r="AO809">
        <f t="shared" si="696"/>
        <v>0</v>
      </c>
      <c r="AP809">
        <f t="shared" si="697"/>
        <v>0</v>
      </c>
      <c r="AQ809">
        <f t="shared" si="698"/>
        <v>0</v>
      </c>
      <c r="AR809">
        <f t="shared" si="699"/>
        <v>0</v>
      </c>
      <c r="AS809">
        <f t="shared" si="700"/>
        <v>0</v>
      </c>
      <c r="AT809">
        <f t="shared" si="701"/>
        <v>0</v>
      </c>
      <c r="AU809">
        <f t="shared" si="702"/>
        <v>0</v>
      </c>
    </row>
    <row r="810" spans="1:50" ht="23.1" customHeight="1" x14ac:dyDescent="0.3">
      <c r="A810" s="6" t="s">
        <v>313</v>
      </c>
      <c r="B810" s="6" t="s">
        <v>314</v>
      </c>
      <c r="C810" s="8" t="s">
        <v>44</v>
      </c>
      <c r="D810" s="9">
        <v>32.9</v>
      </c>
      <c r="E810" s="9"/>
      <c r="F810" s="9">
        <f t="shared" si="668"/>
        <v>0</v>
      </c>
      <c r="G810" s="9"/>
      <c r="H810" s="9">
        <f t="shared" si="669"/>
        <v>0</v>
      </c>
      <c r="I810" s="9"/>
      <c r="J810" s="9">
        <f t="shared" si="670"/>
        <v>0</v>
      </c>
      <c r="K810" s="9">
        <f t="shared" si="671"/>
        <v>0</v>
      </c>
      <c r="L810" s="9">
        <f t="shared" si="672"/>
        <v>0</v>
      </c>
      <c r="M810" s="15"/>
      <c r="O810" t="str">
        <f>""</f>
        <v/>
      </c>
      <c r="P810" s="1" t="s">
        <v>129</v>
      </c>
      <c r="Q810">
        <v>1</v>
      </c>
      <c r="R810">
        <f t="shared" si="673"/>
        <v>0</v>
      </c>
      <c r="S810">
        <f t="shared" si="674"/>
        <v>0</v>
      </c>
      <c r="T810">
        <f t="shared" si="675"/>
        <v>0</v>
      </c>
      <c r="U810">
        <f t="shared" si="676"/>
        <v>0</v>
      </c>
      <c r="V810">
        <f t="shared" si="677"/>
        <v>0</v>
      </c>
      <c r="W810">
        <f t="shared" si="678"/>
        <v>0</v>
      </c>
      <c r="X810">
        <f t="shared" si="679"/>
        <v>0</v>
      </c>
      <c r="Y810">
        <f t="shared" si="680"/>
        <v>0</v>
      </c>
      <c r="Z810">
        <f t="shared" si="681"/>
        <v>0</v>
      </c>
      <c r="AA810">
        <f t="shared" si="682"/>
        <v>0</v>
      </c>
      <c r="AB810">
        <f t="shared" si="683"/>
        <v>0</v>
      </c>
      <c r="AC810">
        <f t="shared" si="684"/>
        <v>0</v>
      </c>
      <c r="AD810">
        <f t="shared" si="685"/>
        <v>0</v>
      </c>
      <c r="AE810">
        <f t="shared" si="686"/>
        <v>0</v>
      </c>
      <c r="AF810">
        <f t="shared" si="687"/>
        <v>0</v>
      </c>
      <c r="AG810">
        <f t="shared" si="688"/>
        <v>0</v>
      </c>
      <c r="AH810">
        <f t="shared" si="689"/>
        <v>0</v>
      </c>
      <c r="AI810">
        <f t="shared" si="690"/>
        <v>0</v>
      </c>
      <c r="AJ810">
        <f t="shared" si="691"/>
        <v>0</v>
      </c>
      <c r="AK810">
        <f t="shared" si="692"/>
        <v>0</v>
      </c>
      <c r="AL810">
        <f t="shared" si="693"/>
        <v>0</v>
      </c>
      <c r="AM810">
        <f t="shared" si="694"/>
        <v>0</v>
      </c>
      <c r="AN810">
        <f t="shared" si="695"/>
        <v>0</v>
      </c>
      <c r="AO810">
        <f t="shared" si="696"/>
        <v>0</v>
      </c>
      <c r="AP810">
        <f t="shared" si="697"/>
        <v>0</v>
      </c>
      <c r="AQ810">
        <f t="shared" si="698"/>
        <v>0</v>
      </c>
      <c r="AR810">
        <f t="shared" si="699"/>
        <v>0</v>
      </c>
      <c r="AS810">
        <f t="shared" si="700"/>
        <v>0</v>
      </c>
      <c r="AT810">
        <f t="shared" si="701"/>
        <v>0</v>
      </c>
      <c r="AU810">
        <f t="shared" si="702"/>
        <v>0</v>
      </c>
    </row>
    <row r="811" spans="1:50" ht="23.1" customHeight="1" x14ac:dyDescent="0.3">
      <c r="A811" s="6" t="s">
        <v>50</v>
      </c>
      <c r="B811" s="6" t="s">
        <v>53</v>
      </c>
      <c r="C811" s="8" t="s">
        <v>24</v>
      </c>
      <c r="D811" s="9">
        <v>40.9</v>
      </c>
      <c r="E811" s="9"/>
      <c r="F811" s="9">
        <f t="shared" si="668"/>
        <v>0</v>
      </c>
      <c r="G811" s="9"/>
      <c r="H811" s="9">
        <f t="shared" si="669"/>
        <v>0</v>
      </c>
      <c r="I811" s="9"/>
      <c r="J811" s="9">
        <f t="shared" si="670"/>
        <v>0</v>
      </c>
      <c r="K811" s="9">
        <f t="shared" si="671"/>
        <v>0</v>
      </c>
      <c r="L811" s="9">
        <f t="shared" si="672"/>
        <v>0</v>
      </c>
      <c r="M811" s="15"/>
      <c r="O811" t="str">
        <f>"01"</f>
        <v>01</v>
      </c>
      <c r="P811" s="1" t="s">
        <v>129</v>
      </c>
      <c r="Q811">
        <v>1</v>
      </c>
      <c r="R811">
        <f t="shared" si="673"/>
        <v>0</v>
      </c>
      <c r="S811">
        <f t="shared" si="674"/>
        <v>0</v>
      </c>
      <c r="T811">
        <f t="shared" si="675"/>
        <v>0</v>
      </c>
      <c r="U811">
        <f t="shared" si="676"/>
        <v>0</v>
      </c>
      <c r="V811">
        <f t="shared" si="677"/>
        <v>0</v>
      </c>
      <c r="W811">
        <f t="shared" si="678"/>
        <v>0</v>
      </c>
      <c r="X811">
        <f t="shared" si="679"/>
        <v>0</v>
      </c>
      <c r="Y811">
        <f t="shared" si="680"/>
        <v>0</v>
      </c>
      <c r="Z811">
        <f t="shared" si="681"/>
        <v>0</v>
      </c>
      <c r="AA811">
        <f t="shared" si="682"/>
        <v>0</v>
      </c>
      <c r="AB811">
        <f t="shared" si="683"/>
        <v>0</v>
      </c>
      <c r="AC811">
        <f t="shared" si="684"/>
        <v>0</v>
      </c>
      <c r="AD811">
        <f t="shared" si="685"/>
        <v>0</v>
      </c>
      <c r="AE811">
        <f t="shared" si="686"/>
        <v>0</v>
      </c>
      <c r="AF811">
        <f t="shared" si="687"/>
        <v>0</v>
      </c>
      <c r="AG811">
        <f t="shared" si="688"/>
        <v>0</v>
      </c>
      <c r="AH811">
        <f t="shared" si="689"/>
        <v>0</v>
      </c>
      <c r="AI811">
        <f t="shared" si="690"/>
        <v>0</v>
      </c>
      <c r="AJ811">
        <f t="shared" si="691"/>
        <v>0</v>
      </c>
      <c r="AK811">
        <f t="shared" si="692"/>
        <v>0</v>
      </c>
      <c r="AL811">
        <f t="shared" si="693"/>
        <v>0</v>
      </c>
      <c r="AM811">
        <f t="shared" si="694"/>
        <v>0</v>
      </c>
      <c r="AN811">
        <f t="shared" si="695"/>
        <v>0</v>
      </c>
      <c r="AO811">
        <f t="shared" si="696"/>
        <v>0</v>
      </c>
      <c r="AP811">
        <f t="shared" si="697"/>
        <v>0</v>
      </c>
      <c r="AQ811">
        <f t="shared" si="698"/>
        <v>0</v>
      </c>
      <c r="AR811">
        <f t="shared" si="699"/>
        <v>0</v>
      </c>
      <c r="AS811">
        <f t="shared" si="700"/>
        <v>0</v>
      </c>
      <c r="AT811">
        <f t="shared" si="701"/>
        <v>0</v>
      </c>
      <c r="AU811">
        <f t="shared" si="702"/>
        <v>0</v>
      </c>
    </row>
    <row r="812" spans="1:50" ht="23.1" customHeight="1" x14ac:dyDescent="0.3">
      <c r="A812" s="6" t="s">
        <v>50</v>
      </c>
      <c r="B812" s="6" t="s">
        <v>52</v>
      </c>
      <c r="C812" s="8" t="s">
        <v>24</v>
      </c>
      <c r="D812" s="9">
        <v>75.099999999999994</v>
      </c>
      <c r="E812" s="9"/>
      <c r="F812" s="9">
        <f t="shared" si="668"/>
        <v>0</v>
      </c>
      <c r="G812" s="9"/>
      <c r="H812" s="9">
        <f t="shared" si="669"/>
        <v>0</v>
      </c>
      <c r="I812" s="9"/>
      <c r="J812" s="9">
        <f t="shared" si="670"/>
        <v>0</v>
      </c>
      <c r="K812" s="9">
        <f t="shared" si="671"/>
        <v>0</v>
      </c>
      <c r="L812" s="9">
        <f t="shared" si="672"/>
        <v>0</v>
      </c>
      <c r="M812" s="15"/>
      <c r="O812" t="str">
        <f>"01"</f>
        <v>01</v>
      </c>
      <c r="P812" s="1" t="s">
        <v>129</v>
      </c>
      <c r="Q812">
        <v>1</v>
      </c>
      <c r="R812">
        <f t="shared" si="673"/>
        <v>0</v>
      </c>
      <c r="S812">
        <f t="shared" si="674"/>
        <v>0</v>
      </c>
      <c r="T812">
        <f t="shared" si="675"/>
        <v>0</v>
      </c>
      <c r="U812">
        <f t="shared" si="676"/>
        <v>0</v>
      </c>
      <c r="V812">
        <f t="shared" si="677"/>
        <v>0</v>
      </c>
      <c r="W812">
        <f t="shared" si="678"/>
        <v>0</v>
      </c>
      <c r="X812">
        <f t="shared" si="679"/>
        <v>0</v>
      </c>
      <c r="Y812">
        <f t="shared" si="680"/>
        <v>0</v>
      </c>
      <c r="Z812">
        <f t="shared" si="681"/>
        <v>0</v>
      </c>
      <c r="AA812">
        <f t="shared" si="682"/>
        <v>0</v>
      </c>
      <c r="AB812">
        <f t="shared" si="683"/>
        <v>0</v>
      </c>
      <c r="AC812">
        <f t="shared" si="684"/>
        <v>0</v>
      </c>
      <c r="AD812">
        <f t="shared" si="685"/>
        <v>0</v>
      </c>
      <c r="AE812">
        <f t="shared" si="686"/>
        <v>0</v>
      </c>
      <c r="AF812">
        <f t="shared" si="687"/>
        <v>0</v>
      </c>
      <c r="AG812">
        <f t="shared" si="688"/>
        <v>0</v>
      </c>
      <c r="AH812">
        <f t="shared" si="689"/>
        <v>0</v>
      </c>
      <c r="AI812">
        <f t="shared" si="690"/>
        <v>0</v>
      </c>
      <c r="AJ812">
        <f t="shared" si="691"/>
        <v>0</v>
      </c>
      <c r="AK812">
        <f t="shared" si="692"/>
        <v>0</v>
      </c>
      <c r="AL812">
        <f t="shared" si="693"/>
        <v>0</v>
      </c>
      <c r="AM812">
        <f t="shared" si="694"/>
        <v>0</v>
      </c>
      <c r="AN812">
        <f t="shared" si="695"/>
        <v>0</v>
      </c>
      <c r="AO812">
        <f t="shared" si="696"/>
        <v>0</v>
      </c>
      <c r="AP812">
        <f t="shared" si="697"/>
        <v>0</v>
      </c>
      <c r="AQ812">
        <f t="shared" si="698"/>
        <v>0</v>
      </c>
      <c r="AR812">
        <f t="shared" si="699"/>
        <v>0</v>
      </c>
      <c r="AS812">
        <f t="shared" si="700"/>
        <v>0</v>
      </c>
      <c r="AT812">
        <f t="shared" si="701"/>
        <v>0</v>
      </c>
      <c r="AU812">
        <f t="shared" si="702"/>
        <v>0</v>
      </c>
    </row>
    <row r="813" spans="1:50" ht="23.1" customHeight="1" x14ac:dyDescent="0.3">
      <c r="A813" s="6" t="s">
        <v>50</v>
      </c>
      <c r="B813" s="6" t="s">
        <v>51</v>
      </c>
      <c r="C813" s="8" t="s">
        <v>24</v>
      </c>
      <c r="D813" s="9">
        <v>71.400000000000006</v>
      </c>
      <c r="E813" s="9"/>
      <c r="F813" s="9">
        <f t="shared" si="668"/>
        <v>0</v>
      </c>
      <c r="G813" s="9"/>
      <c r="H813" s="9">
        <f t="shared" si="669"/>
        <v>0</v>
      </c>
      <c r="I813" s="9"/>
      <c r="J813" s="9">
        <f t="shared" si="670"/>
        <v>0</v>
      </c>
      <c r="K813" s="9">
        <f t="shared" si="671"/>
        <v>0</v>
      </c>
      <c r="L813" s="9">
        <f t="shared" si="672"/>
        <v>0</v>
      </c>
      <c r="M813" s="15"/>
      <c r="O813" t="str">
        <f>"01"</f>
        <v>01</v>
      </c>
      <c r="P813" s="1" t="s">
        <v>129</v>
      </c>
      <c r="Q813">
        <v>1</v>
      </c>
      <c r="R813">
        <f t="shared" si="673"/>
        <v>0</v>
      </c>
      <c r="S813">
        <f t="shared" si="674"/>
        <v>0</v>
      </c>
      <c r="T813">
        <f t="shared" si="675"/>
        <v>0</v>
      </c>
      <c r="U813">
        <f t="shared" si="676"/>
        <v>0</v>
      </c>
      <c r="V813">
        <f t="shared" si="677"/>
        <v>0</v>
      </c>
      <c r="W813">
        <f t="shared" si="678"/>
        <v>0</v>
      </c>
      <c r="X813">
        <f t="shared" si="679"/>
        <v>0</v>
      </c>
      <c r="Y813">
        <f t="shared" si="680"/>
        <v>0</v>
      </c>
      <c r="Z813">
        <f t="shared" si="681"/>
        <v>0</v>
      </c>
      <c r="AA813">
        <f t="shared" si="682"/>
        <v>0</v>
      </c>
      <c r="AB813">
        <f t="shared" si="683"/>
        <v>0</v>
      </c>
      <c r="AC813">
        <f t="shared" si="684"/>
        <v>0</v>
      </c>
      <c r="AD813">
        <f t="shared" si="685"/>
        <v>0</v>
      </c>
      <c r="AE813">
        <f t="shared" si="686"/>
        <v>0</v>
      </c>
      <c r="AF813">
        <f t="shared" si="687"/>
        <v>0</v>
      </c>
      <c r="AG813">
        <f t="shared" si="688"/>
        <v>0</v>
      </c>
      <c r="AH813">
        <f t="shared" si="689"/>
        <v>0</v>
      </c>
      <c r="AI813">
        <f t="shared" si="690"/>
        <v>0</v>
      </c>
      <c r="AJ813">
        <f t="shared" si="691"/>
        <v>0</v>
      </c>
      <c r="AK813">
        <f t="shared" si="692"/>
        <v>0</v>
      </c>
      <c r="AL813">
        <f t="shared" si="693"/>
        <v>0</v>
      </c>
      <c r="AM813">
        <f t="shared" si="694"/>
        <v>0</v>
      </c>
      <c r="AN813">
        <f t="shared" si="695"/>
        <v>0</v>
      </c>
      <c r="AO813">
        <f t="shared" si="696"/>
        <v>0</v>
      </c>
      <c r="AP813">
        <f t="shared" si="697"/>
        <v>0</v>
      </c>
      <c r="AQ813">
        <f t="shared" si="698"/>
        <v>0</v>
      </c>
      <c r="AR813">
        <f t="shared" si="699"/>
        <v>0</v>
      </c>
      <c r="AS813">
        <f t="shared" si="700"/>
        <v>0</v>
      </c>
      <c r="AT813">
        <f t="shared" si="701"/>
        <v>0</v>
      </c>
      <c r="AU813">
        <f t="shared" si="702"/>
        <v>0</v>
      </c>
    </row>
    <row r="814" spans="1:50" ht="23.1" customHeight="1" x14ac:dyDescent="0.3">
      <c r="A814" s="6" t="s">
        <v>169</v>
      </c>
      <c r="B814" s="6" t="s">
        <v>174</v>
      </c>
      <c r="C814" s="8" t="s">
        <v>17</v>
      </c>
      <c r="D814" s="9">
        <v>131.69999999999999</v>
      </c>
      <c r="E814" s="9"/>
      <c r="F814" s="9">
        <f t="shared" si="668"/>
        <v>0</v>
      </c>
      <c r="G814" s="9"/>
      <c r="H814" s="9">
        <f t="shared" si="669"/>
        <v>0</v>
      </c>
      <c r="I814" s="9"/>
      <c r="J814" s="9">
        <f t="shared" si="670"/>
        <v>0</v>
      </c>
      <c r="K814" s="9">
        <f t="shared" si="671"/>
        <v>0</v>
      </c>
      <c r="L814" s="9">
        <f t="shared" si="672"/>
        <v>0</v>
      </c>
      <c r="M814" s="15"/>
      <c r="O814" t="str">
        <f>""</f>
        <v/>
      </c>
      <c r="P814" s="1" t="s">
        <v>129</v>
      </c>
      <c r="Q814">
        <v>1</v>
      </c>
      <c r="R814">
        <f t="shared" si="673"/>
        <v>0</v>
      </c>
      <c r="S814">
        <f t="shared" si="674"/>
        <v>0</v>
      </c>
      <c r="T814">
        <f t="shared" si="675"/>
        <v>0</v>
      </c>
      <c r="U814">
        <f t="shared" si="676"/>
        <v>0</v>
      </c>
      <c r="V814">
        <f t="shared" si="677"/>
        <v>0</v>
      </c>
      <c r="W814">
        <f t="shared" si="678"/>
        <v>0</v>
      </c>
      <c r="X814">
        <f t="shared" si="679"/>
        <v>0</v>
      </c>
      <c r="Y814">
        <f t="shared" si="680"/>
        <v>0</v>
      </c>
      <c r="Z814">
        <f t="shared" si="681"/>
        <v>0</v>
      </c>
      <c r="AA814">
        <f t="shared" si="682"/>
        <v>0</v>
      </c>
      <c r="AB814">
        <f t="shared" si="683"/>
        <v>0</v>
      </c>
      <c r="AC814">
        <f t="shared" si="684"/>
        <v>0</v>
      </c>
      <c r="AD814">
        <f t="shared" si="685"/>
        <v>0</v>
      </c>
      <c r="AE814">
        <f t="shared" si="686"/>
        <v>0</v>
      </c>
      <c r="AF814">
        <f t="shared" si="687"/>
        <v>0</v>
      </c>
      <c r="AG814">
        <f t="shared" si="688"/>
        <v>0</v>
      </c>
      <c r="AH814">
        <f t="shared" si="689"/>
        <v>0</v>
      </c>
      <c r="AI814">
        <f t="shared" si="690"/>
        <v>0</v>
      </c>
      <c r="AJ814">
        <f t="shared" si="691"/>
        <v>0</v>
      </c>
      <c r="AK814">
        <f t="shared" si="692"/>
        <v>0</v>
      </c>
      <c r="AL814">
        <f t="shared" si="693"/>
        <v>0</v>
      </c>
      <c r="AM814">
        <f t="shared" si="694"/>
        <v>0</v>
      </c>
      <c r="AN814">
        <f t="shared" si="695"/>
        <v>0</v>
      </c>
      <c r="AO814">
        <f t="shared" si="696"/>
        <v>0</v>
      </c>
      <c r="AP814">
        <f t="shared" si="697"/>
        <v>0</v>
      </c>
      <c r="AQ814">
        <f t="shared" si="698"/>
        <v>0</v>
      </c>
      <c r="AR814">
        <f t="shared" si="699"/>
        <v>0</v>
      </c>
      <c r="AS814">
        <f t="shared" si="700"/>
        <v>0</v>
      </c>
      <c r="AT814">
        <f t="shared" si="701"/>
        <v>0</v>
      </c>
      <c r="AU814">
        <f t="shared" si="702"/>
        <v>0</v>
      </c>
    </row>
    <row r="815" spans="1:50" ht="23.1" customHeight="1" x14ac:dyDescent="0.3">
      <c r="A815" s="6" t="s">
        <v>170</v>
      </c>
      <c r="B815" s="6" t="s">
        <v>174</v>
      </c>
      <c r="C815" s="8" t="s">
        <v>17</v>
      </c>
      <c r="D815" s="9">
        <v>93.9</v>
      </c>
      <c r="E815" s="9"/>
      <c r="F815" s="9">
        <f t="shared" si="668"/>
        <v>0</v>
      </c>
      <c r="G815" s="9"/>
      <c r="H815" s="9">
        <f t="shared" si="669"/>
        <v>0</v>
      </c>
      <c r="I815" s="9"/>
      <c r="J815" s="9">
        <f t="shared" si="670"/>
        <v>0</v>
      </c>
      <c r="K815" s="9">
        <f t="shared" si="671"/>
        <v>0</v>
      </c>
      <c r="L815" s="9">
        <f t="shared" si="672"/>
        <v>0</v>
      </c>
      <c r="M815" s="15"/>
      <c r="O815" t="str">
        <f>""</f>
        <v/>
      </c>
      <c r="P815" s="1" t="s">
        <v>129</v>
      </c>
      <c r="Q815">
        <v>1</v>
      </c>
      <c r="R815">
        <f t="shared" si="673"/>
        <v>0</v>
      </c>
      <c r="S815">
        <f t="shared" si="674"/>
        <v>0</v>
      </c>
      <c r="T815">
        <f t="shared" si="675"/>
        <v>0</v>
      </c>
      <c r="U815">
        <f t="shared" si="676"/>
        <v>0</v>
      </c>
      <c r="V815">
        <f t="shared" si="677"/>
        <v>0</v>
      </c>
      <c r="W815">
        <f t="shared" si="678"/>
        <v>0</v>
      </c>
      <c r="X815">
        <f t="shared" si="679"/>
        <v>0</v>
      </c>
      <c r="Y815">
        <f t="shared" si="680"/>
        <v>0</v>
      </c>
      <c r="Z815">
        <f t="shared" si="681"/>
        <v>0</v>
      </c>
      <c r="AA815">
        <f t="shared" si="682"/>
        <v>0</v>
      </c>
      <c r="AB815">
        <f t="shared" si="683"/>
        <v>0</v>
      </c>
      <c r="AC815">
        <f t="shared" si="684"/>
        <v>0</v>
      </c>
      <c r="AD815">
        <f t="shared" si="685"/>
        <v>0</v>
      </c>
      <c r="AE815">
        <f t="shared" si="686"/>
        <v>0</v>
      </c>
      <c r="AF815">
        <f t="shared" si="687"/>
        <v>0</v>
      </c>
      <c r="AG815">
        <f t="shared" si="688"/>
        <v>0</v>
      </c>
      <c r="AH815">
        <f t="shared" si="689"/>
        <v>0</v>
      </c>
      <c r="AI815">
        <f t="shared" si="690"/>
        <v>0</v>
      </c>
      <c r="AJ815">
        <f t="shared" si="691"/>
        <v>0</v>
      </c>
      <c r="AK815">
        <f t="shared" si="692"/>
        <v>0</v>
      </c>
      <c r="AL815">
        <f t="shared" si="693"/>
        <v>0</v>
      </c>
      <c r="AM815">
        <f t="shared" si="694"/>
        <v>0</v>
      </c>
      <c r="AN815">
        <f t="shared" si="695"/>
        <v>0</v>
      </c>
      <c r="AO815">
        <f t="shared" si="696"/>
        <v>0</v>
      </c>
      <c r="AP815">
        <f t="shared" si="697"/>
        <v>0</v>
      </c>
      <c r="AQ815">
        <f t="shared" si="698"/>
        <v>0</v>
      </c>
      <c r="AR815">
        <f t="shared" si="699"/>
        <v>0</v>
      </c>
      <c r="AS815">
        <f t="shared" si="700"/>
        <v>0</v>
      </c>
      <c r="AT815">
        <f t="shared" si="701"/>
        <v>0</v>
      </c>
      <c r="AU815">
        <f t="shared" si="702"/>
        <v>0</v>
      </c>
    </row>
    <row r="816" spans="1:50" ht="23.1" customHeight="1" x14ac:dyDescent="0.3">
      <c r="A816" s="6" t="s">
        <v>36</v>
      </c>
      <c r="B816" s="6" t="s">
        <v>37</v>
      </c>
      <c r="C816" s="8" t="s">
        <v>38</v>
      </c>
      <c r="D816" s="9">
        <v>71</v>
      </c>
      <c r="E816" s="9"/>
      <c r="F816" s="9">
        <f t="shared" si="668"/>
        <v>0</v>
      </c>
      <c r="G816" s="9"/>
      <c r="H816" s="9">
        <f t="shared" si="669"/>
        <v>0</v>
      </c>
      <c r="I816" s="9"/>
      <c r="J816" s="9">
        <f t="shared" si="670"/>
        <v>0</v>
      </c>
      <c r="K816" s="9">
        <f t="shared" si="671"/>
        <v>0</v>
      </c>
      <c r="L816" s="9">
        <f t="shared" si="672"/>
        <v>0</v>
      </c>
      <c r="M816" s="15"/>
      <c r="O816" t="str">
        <f>"01"</f>
        <v>01</v>
      </c>
      <c r="P816" s="1" t="s">
        <v>129</v>
      </c>
      <c r="Q816">
        <v>1</v>
      </c>
      <c r="R816">
        <f t="shared" si="673"/>
        <v>0</v>
      </c>
      <c r="S816">
        <f t="shared" si="674"/>
        <v>0</v>
      </c>
      <c r="T816">
        <f t="shared" si="675"/>
        <v>0</v>
      </c>
      <c r="U816">
        <f t="shared" si="676"/>
        <v>0</v>
      </c>
      <c r="V816">
        <f t="shared" si="677"/>
        <v>0</v>
      </c>
      <c r="W816">
        <f t="shared" si="678"/>
        <v>0</v>
      </c>
      <c r="X816">
        <f t="shared" si="679"/>
        <v>0</v>
      </c>
      <c r="Y816">
        <f t="shared" si="680"/>
        <v>0</v>
      </c>
      <c r="Z816">
        <f t="shared" si="681"/>
        <v>0</v>
      </c>
      <c r="AA816">
        <f t="shared" si="682"/>
        <v>0</v>
      </c>
      <c r="AB816">
        <f t="shared" si="683"/>
        <v>0</v>
      </c>
      <c r="AC816">
        <f t="shared" si="684"/>
        <v>0</v>
      </c>
      <c r="AD816">
        <f t="shared" si="685"/>
        <v>0</v>
      </c>
      <c r="AE816">
        <f t="shared" si="686"/>
        <v>0</v>
      </c>
      <c r="AF816">
        <f t="shared" si="687"/>
        <v>0</v>
      </c>
      <c r="AG816">
        <f t="shared" si="688"/>
        <v>0</v>
      </c>
      <c r="AH816">
        <f t="shared" si="689"/>
        <v>0</v>
      </c>
      <c r="AI816">
        <f t="shared" si="690"/>
        <v>0</v>
      </c>
      <c r="AJ816">
        <f t="shared" si="691"/>
        <v>0</v>
      </c>
      <c r="AK816">
        <f t="shared" si="692"/>
        <v>0</v>
      </c>
      <c r="AL816">
        <f t="shared" si="693"/>
        <v>0</v>
      </c>
      <c r="AM816">
        <f t="shared" si="694"/>
        <v>0</v>
      </c>
      <c r="AN816">
        <f t="shared" si="695"/>
        <v>0</v>
      </c>
      <c r="AO816">
        <f t="shared" si="696"/>
        <v>0</v>
      </c>
      <c r="AP816">
        <f t="shared" si="697"/>
        <v>0</v>
      </c>
      <c r="AQ816">
        <f t="shared" si="698"/>
        <v>0</v>
      </c>
      <c r="AR816">
        <f t="shared" si="699"/>
        <v>0</v>
      </c>
      <c r="AS816">
        <f t="shared" si="700"/>
        <v>0</v>
      </c>
      <c r="AT816">
        <f t="shared" si="701"/>
        <v>0</v>
      </c>
      <c r="AU816">
        <f t="shared" si="702"/>
        <v>0</v>
      </c>
    </row>
    <row r="817" spans="1:50" ht="23.1" customHeight="1" x14ac:dyDescent="0.3">
      <c r="A817" s="6" t="s">
        <v>397</v>
      </c>
      <c r="B817" s="6" t="s">
        <v>398</v>
      </c>
      <c r="C817" s="8" t="s">
        <v>154</v>
      </c>
      <c r="D817" s="9">
        <v>58.1</v>
      </c>
      <c r="E817" s="9"/>
      <c r="F817" s="9">
        <f t="shared" si="668"/>
        <v>0</v>
      </c>
      <c r="G817" s="9"/>
      <c r="H817" s="9">
        <f t="shared" si="669"/>
        <v>0</v>
      </c>
      <c r="I817" s="9"/>
      <c r="J817" s="9">
        <f t="shared" si="670"/>
        <v>0</v>
      </c>
      <c r="K817" s="9">
        <f t="shared" si="671"/>
        <v>0</v>
      </c>
      <c r="L817" s="9">
        <f t="shared" si="672"/>
        <v>0</v>
      </c>
      <c r="M817" s="15"/>
      <c r="O817" t="str">
        <f>""</f>
        <v/>
      </c>
      <c r="P817" s="1" t="s">
        <v>129</v>
      </c>
      <c r="Q817">
        <v>1</v>
      </c>
      <c r="R817">
        <f t="shared" si="673"/>
        <v>0</v>
      </c>
      <c r="S817">
        <f t="shared" si="674"/>
        <v>0</v>
      </c>
      <c r="T817">
        <f t="shared" si="675"/>
        <v>0</v>
      </c>
      <c r="U817">
        <f t="shared" si="676"/>
        <v>0</v>
      </c>
      <c r="V817">
        <f t="shared" si="677"/>
        <v>0</v>
      </c>
      <c r="W817">
        <f t="shared" si="678"/>
        <v>0</v>
      </c>
      <c r="X817">
        <f t="shared" si="679"/>
        <v>0</v>
      </c>
      <c r="Y817">
        <f t="shared" si="680"/>
        <v>0</v>
      </c>
      <c r="Z817">
        <f t="shared" si="681"/>
        <v>0</v>
      </c>
      <c r="AA817">
        <f t="shared" si="682"/>
        <v>0</v>
      </c>
      <c r="AB817">
        <f t="shared" si="683"/>
        <v>0</v>
      </c>
      <c r="AC817">
        <f t="shared" si="684"/>
        <v>0</v>
      </c>
      <c r="AD817">
        <f t="shared" si="685"/>
        <v>0</v>
      </c>
      <c r="AE817">
        <f t="shared" si="686"/>
        <v>0</v>
      </c>
      <c r="AF817">
        <f t="shared" si="687"/>
        <v>0</v>
      </c>
      <c r="AG817">
        <f t="shared" si="688"/>
        <v>0</v>
      </c>
      <c r="AH817">
        <f t="shared" si="689"/>
        <v>0</v>
      </c>
      <c r="AI817">
        <f t="shared" si="690"/>
        <v>0</v>
      </c>
      <c r="AJ817">
        <f t="shared" si="691"/>
        <v>0</v>
      </c>
      <c r="AK817">
        <f t="shared" si="692"/>
        <v>0</v>
      </c>
      <c r="AL817">
        <f t="shared" si="693"/>
        <v>0</v>
      </c>
      <c r="AM817">
        <f t="shared" si="694"/>
        <v>0</v>
      </c>
      <c r="AN817">
        <f t="shared" si="695"/>
        <v>0</v>
      </c>
      <c r="AO817">
        <f t="shared" si="696"/>
        <v>0</v>
      </c>
      <c r="AP817">
        <f t="shared" si="697"/>
        <v>0</v>
      </c>
      <c r="AQ817">
        <f t="shared" si="698"/>
        <v>0</v>
      </c>
      <c r="AR817">
        <f t="shared" si="699"/>
        <v>0</v>
      </c>
      <c r="AS817">
        <f t="shared" si="700"/>
        <v>0</v>
      </c>
      <c r="AT817">
        <f t="shared" si="701"/>
        <v>0</v>
      </c>
      <c r="AU817">
        <f t="shared" si="702"/>
        <v>0</v>
      </c>
    </row>
    <row r="818" spans="1:50" ht="23.1" customHeight="1" x14ac:dyDescent="0.3">
      <c r="A818" s="7"/>
      <c r="B818" s="7"/>
      <c r="C818" s="14"/>
      <c r="D818" s="9"/>
      <c r="E818" s="9"/>
      <c r="F818" s="9"/>
      <c r="G818" s="9"/>
      <c r="H818" s="9"/>
      <c r="I818" s="9"/>
      <c r="J818" s="9"/>
      <c r="K818" s="9"/>
      <c r="L818" s="9"/>
      <c r="M818" s="9"/>
    </row>
    <row r="819" spans="1:50" ht="23.1" customHeight="1" x14ac:dyDescent="0.3">
      <c r="A819" s="7"/>
      <c r="B819" s="7"/>
      <c r="C819" s="14"/>
      <c r="D819" s="9"/>
      <c r="E819" s="9"/>
      <c r="F819" s="9"/>
      <c r="G819" s="9"/>
      <c r="H819" s="9"/>
      <c r="I819" s="9"/>
      <c r="J819" s="9"/>
      <c r="K819" s="9"/>
      <c r="L819" s="9"/>
      <c r="M819" s="9"/>
    </row>
    <row r="820" spans="1:50" ht="23.1" customHeight="1" x14ac:dyDescent="0.3">
      <c r="A820" s="7"/>
      <c r="B820" s="7"/>
      <c r="C820" s="14"/>
      <c r="D820" s="9"/>
      <c r="E820" s="9"/>
      <c r="F820" s="9"/>
      <c r="G820" s="9"/>
      <c r="H820" s="9"/>
      <c r="I820" s="9"/>
      <c r="J820" s="9"/>
      <c r="K820" s="9"/>
      <c r="L820" s="9"/>
      <c r="M820" s="9"/>
    </row>
    <row r="821" spans="1:50" ht="23.1" customHeight="1" x14ac:dyDescent="0.3">
      <c r="A821" s="10" t="s">
        <v>131</v>
      </c>
      <c r="B821" s="11"/>
      <c r="C821" s="12"/>
      <c r="D821" s="13"/>
      <c r="E821" s="13"/>
      <c r="F821" s="13">
        <f>ROUNDDOWN(SUMIF(Q804:Q820, "1", F804:F820), 0)</f>
        <v>0</v>
      </c>
      <c r="G821" s="13"/>
      <c r="H821" s="13">
        <f>ROUNDDOWN(SUMIF(Q804:Q820, "1", H804:H820), 0)</f>
        <v>0</v>
      </c>
      <c r="I821" s="13"/>
      <c r="J821" s="13">
        <f>ROUNDDOWN(SUMIF(Q804:Q820, "1", J804:J820), 0)</f>
        <v>0</v>
      </c>
      <c r="K821" s="13"/>
      <c r="L821" s="13">
        <f>F821+H821+J821</f>
        <v>0</v>
      </c>
      <c r="M821" s="13"/>
      <c r="R821">
        <f t="shared" ref="R821:AX821" si="703">ROUNDDOWN(SUM(R804:R817), 0)</f>
        <v>0</v>
      </c>
      <c r="S821">
        <f t="shared" si="703"/>
        <v>0</v>
      </c>
      <c r="T821">
        <f t="shared" si="703"/>
        <v>0</v>
      </c>
      <c r="U821">
        <f t="shared" si="703"/>
        <v>0</v>
      </c>
      <c r="V821">
        <f t="shared" si="703"/>
        <v>0</v>
      </c>
      <c r="W821">
        <f t="shared" si="703"/>
        <v>0</v>
      </c>
      <c r="X821">
        <f t="shared" si="703"/>
        <v>0</v>
      </c>
      <c r="Y821">
        <f t="shared" si="703"/>
        <v>0</v>
      </c>
      <c r="Z821">
        <f t="shared" si="703"/>
        <v>0</v>
      </c>
      <c r="AA821">
        <f t="shared" si="703"/>
        <v>0</v>
      </c>
      <c r="AB821">
        <f t="shared" si="703"/>
        <v>0</v>
      </c>
      <c r="AC821">
        <f t="shared" si="703"/>
        <v>0</v>
      </c>
      <c r="AD821">
        <f t="shared" si="703"/>
        <v>0</v>
      </c>
      <c r="AE821">
        <f t="shared" si="703"/>
        <v>0</v>
      </c>
      <c r="AF821">
        <f t="shared" si="703"/>
        <v>0</v>
      </c>
      <c r="AG821">
        <f t="shared" si="703"/>
        <v>0</v>
      </c>
      <c r="AH821">
        <f t="shared" si="703"/>
        <v>0</v>
      </c>
      <c r="AI821">
        <f t="shared" si="703"/>
        <v>0</v>
      </c>
      <c r="AJ821">
        <f t="shared" si="703"/>
        <v>0</v>
      </c>
      <c r="AK821">
        <f t="shared" si="703"/>
        <v>0</v>
      </c>
      <c r="AL821">
        <f t="shared" si="703"/>
        <v>0</v>
      </c>
      <c r="AM821">
        <f t="shared" si="703"/>
        <v>0</v>
      </c>
      <c r="AN821">
        <f t="shared" si="703"/>
        <v>0</v>
      </c>
      <c r="AO821">
        <f t="shared" si="703"/>
        <v>0</v>
      </c>
      <c r="AP821">
        <f t="shared" si="703"/>
        <v>0</v>
      </c>
      <c r="AQ821">
        <f t="shared" si="703"/>
        <v>0</v>
      </c>
      <c r="AR821">
        <f t="shared" si="703"/>
        <v>0</v>
      </c>
      <c r="AS821">
        <f t="shared" si="703"/>
        <v>0</v>
      </c>
      <c r="AT821">
        <f t="shared" si="703"/>
        <v>0</v>
      </c>
      <c r="AU821">
        <f t="shared" si="703"/>
        <v>0</v>
      </c>
      <c r="AV821">
        <f t="shared" si="703"/>
        <v>0</v>
      </c>
      <c r="AW821">
        <f t="shared" si="703"/>
        <v>0</v>
      </c>
      <c r="AX821">
        <f t="shared" si="703"/>
        <v>0</v>
      </c>
    </row>
    <row r="822" spans="1:50" ht="23.1" customHeight="1" x14ac:dyDescent="0.3">
      <c r="A822" s="57" t="s">
        <v>530</v>
      </c>
      <c r="B822" s="58"/>
      <c r="C822" s="58"/>
      <c r="D822" s="58"/>
      <c r="E822" s="58"/>
      <c r="F822" s="58"/>
      <c r="G822" s="58"/>
      <c r="H822" s="58"/>
      <c r="I822" s="58"/>
      <c r="J822" s="58"/>
      <c r="K822" s="58"/>
      <c r="L822" s="58"/>
      <c r="M822" s="58"/>
    </row>
    <row r="823" spans="1:50" ht="23.1" customHeight="1" x14ac:dyDescent="0.3">
      <c r="A823" s="6" t="s">
        <v>399</v>
      </c>
      <c r="B823" s="6" t="s">
        <v>400</v>
      </c>
      <c r="C823" s="8" t="s">
        <v>27</v>
      </c>
      <c r="D823" s="9">
        <v>124.9</v>
      </c>
      <c r="E823" s="9"/>
      <c r="F823" s="9">
        <f>ROUNDDOWN(D823*E823, 0)</f>
        <v>0</v>
      </c>
      <c r="G823" s="9"/>
      <c r="H823" s="9">
        <f>ROUNDDOWN(D823*G823, 0)</f>
        <v>0</v>
      </c>
      <c r="I823" s="9"/>
      <c r="J823" s="9">
        <f>ROUNDDOWN(D823*I823, 0)</f>
        <v>0</v>
      </c>
      <c r="K823" s="9">
        <f t="shared" ref="K823:L825" si="704">E823+G823+I823</f>
        <v>0</v>
      </c>
      <c r="L823" s="9">
        <f t="shared" si="704"/>
        <v>0</v>
      </c>
      <c r="M823" s="15"/>
      <c r="O823" t="str">
        <f>""</f>
        <v/>
      </c>
      <c r="P823" s="1" t="s">
        <v>129</v>
      </c>
      <c r="Q823">
        <v>1</v>
      </c>
      <c r="R823">
        <f>IF(P823="기계경비", J823, 0)</f>
        <v>0</v>
      </c>
      <c r="S823">
        <f>IF(P823="운반비", J823, 0)</f>
        <v>0</v>
      </c>
      <c r="T823">
        <f>IF(P823="작업부산물", F823, 0)</f>
        <v>0</v>
      </c>
      <c r="U823">
        <f>IF(P823="관급", F823, 0)</f>
        <v>0</v>
      </c>
      <c r="V823">
        <f>IF(P823="외주비", J823, 0)</f>
        <v>0</v>
      </c>
      <c r="W823">
        <f>IF(P823="장비비", J823, 0)</f>
        <v>0</v>
      </c>
      <c r="X823">
        <f>IF(P823="폐기물처리비", J823, 0)</f>
        <v>0</v>
      </c>
      <c r="Y823">
        <f>IF(P823="가설비", J823, 0)</f>
        <v>0</v>
      </c>
      <c r="Z823">
        <f>IF(P823="잡비제외분", F823, 0)</f>
        <v>0</v>
      </c>
      <c r="AA823">
        <f>IF(P823="사급자재대", L823, 0)</f>
        <v>0</v>
      </c>
      <c r="AB823">
        <f>IF(P823="관급자재대", L823, 0)</f>
        <v>0</v>
      </c>
      <c r="AC823">
        <f>IF(P823="관급자 관급 자재대", L823, 0)</f>
        <v>0</v>
      </c>
      <c r="AD823">
        <f>IF(P823="사용자항목2", L823, 0)</f>
        <v>0</v>
      </c>
      <c r="AE823">
        <f>IF(P823="안전관리비", L823, 0)</f>
        <v>0</v>
      </c>
      <c r="AF823">
        <f>IF(P823="품질관리비", L823, 0)</f>
        <v>0</v>
      </c>
      <c r="AG823">
        <f>IF(P823="사용자항목5", L823, 0)</f>
        <v>0</v>
      </c>
      <c r="AH823">
        <f>IF(P823="사용자항목6", L823, 0)</f>
        <v>0</v>
      </c>
      <c r="AI823">
        <f>IF(P823="사용자항목7", L823, 0)</f>
        <v>0</v>
      </c>
      <c r="AJ823">
        <f>IF(P823="사용자항목8", L823, 0)</f>
        <v>0</v>
      </c>
      <c r="AK823">
        <f>IF(P823="사용자항목9", L823, 0)</f>
        <v>0</v>
      </c>
      <c r="AL823">
        <f>IF(P823="사용자항목10", L823, 0)</f>
        <v>0</v>
      </c>
      <c r="AM823">
        <f>IF(P823="사용자항목11", L823, 0)</f>
        <v>0</v>
      </c>
      <c r="AN823">
        <f>IF(P823="사용자항목12", L823, 0)</f>
        <v>0</v>
      </c>
      <c r="AO823">
        <f>IF(P823="사용자항목13", L823, 0)</f>
        <v>0</v>
      </c>
      <c r="AP823">
        <f>IF(P823="사용자항목14", L823, 0)</f>
        <v>0</v>
      </c>
      <c r="AQ823">
        <f>IF(P823="사용자항목15", L823, 0)</f>
        <v>0</v>
      </c>
      <c r="AR823">
        <f>IF(P823="사용자항목16", L823, 0)</f>
        <v>0</v>
      </c>
      <c r="AS823">
        <f>IF(P823="사용자항목17", L823, 0)</f>
        <v>0</v>
      </c>
      <c r="AT823">
        <f>IF(P823="사용자항목18", L823, 0)</f>
        <v>0</v>
      </c>
      <c r="AU823">
        <f>IF(P823="사용자항목19", L823, 0)</f>
        <v>0</v>
      </c>
    </row>
    <row r="824" spans="1:50" ht="23.1" customHeight="1" x14ac:dyDescent="0.3">
      <c r="A824" s="6" t="s">
        <v>325</v>
      </c>
      <c r="B824" s="6" t="s">
        <v>401</v>
      </c>
      <c r="C824" s="8" t="s">
        <v>27</v>
      </c>
      <c r="D824" s="9">
        <v>29.5</v>
      </c>
      <c r="E824" s="9"/>
      <c r="F824" s="9">
        <f>ROUNDDOWN(D824*E824, 0)</f>
        <v>0</v>
      </c>
      <c r="G824" s="9"/>
      <c r="H824" s="9">
        <f>ROUNDDOWN(D824*G824, 0)</f>
        <v>0</v>
      </c>
      <c r="I824" s="9"/>
      <c r="J824" s="9">
        <f>ROUNDDOWN(D824*I824, 0)</f>
        <v>0</v>
      </c>
      <c r="K824" s="9">
        <f t="shared" si="704"/>
        <v>0</v>
      </c>
      <c r="L824" s="9">
        <f t="shared" si="704"/>
        <v>0</v>
      </c>
      <c r="M824" s="15"/>
      <c r="O824" t="str">
        <f>""</f>
        <v/>
      </c>
      <c r="P824" s="1" t="s">
        <v>129</v>
      </c>
      <c r="Q824">
        <v>1</v>
      </c>
      <c r="R824">
        <f>IF(P824="기계경비", J824, 0)</f>
        <v>0</v>
      </c>
      <c r="S824">
        <f>IF(P824="운반비", J824, 0)</f>
        <v>0</v>
      </c>
      <c r="T824">
        <f>IF(P824="작업부산물", F824, 0)</f>
        <v>0</v>
      </c>
      <c r="U824">
        <f>IF(P824="관급", F824, 0)</f>
        <v>0</v>
      </c>
      <c r="V824">
        <f>IF(P824="외주비", J824, 0)</f>
        <v>0</v>
      </c>
      <c r="W824">
        <f>IF(P824="장비비", J824, 0)</f>
        <v>0</v>
      </c>
      <c r="X824">
        <f>IF(P824="폐기물처리비", J824, 0)</f>
        <v>0</v>
      </c>
      <c r="Y824">
        <f>IF(P824="가설비", J824, 0)</f>
        <v>0</v>
      </c>
      <c r="Z824">
        <f>IF(P824="잡비제외분", F824, 0)</f>
        <v>0</v>
      </c>
      <c r="AA824">
        <f>IF(P824="사급자재대", L824, 0)</f>
        <v>0</v>
      </c>
      <c r="AB824">
        <f>IF(P824="관급자재대", L824, 0)</f>
        <v>0</v>
      </c>
      <c r="AC824">
        <f>IF(P824="관급자 관급 자재대", L824, 0)</f>
        <v>0</v>
      </c>
      <c r="AD824">
        <f>IF(P824="사용자항목2", L824, 0)</f>
        <v>0</v>
      </c>
      <c r="AE824">
        <f>IF(P824="안전관리비", L824, 0)</f>
        <v>0</v>
      </c>
      <c r="AF824">
        <f>IF(P824="품질관리비", L824, 0)</f>
        <v>0</v>
      </c>
      <c r="AG824">
        <f>IF(P824="사용자항목5", L824, 0)</f>
        <v>0</v>
      </c>
      <c r="AH824">
        <f>IF(P824="사용자항목6", L824, 0)</f>
        <v>0</v>
      </c>
      <c r="AI824">
        <f>IF(P824="사용자항목7", L824, 0)</f>
        <v>0</v>
      </c>
      <c r="AJ824">
        <f>IF(P824="사용자항목8", L824, 0)</f>
        <v>0</v>
      </c>
      <c r="AK824">
        <f>IF(P824="사용자항목9", L824, 0)</f>
        <v>0</v>
      </c>
      <c r="AL824">
        <f>IF(P824="사용자항목10", L824, 0)</f>
        <v>0</v>
      </c>
      <c r="AM824">
        <f>IF(P824="사용자항목11", L824, 0)</f>
        <v>0</v>
      </c>
      <c r="AN824">
        <f>IF(P824="사용자항목12", L824, 0)</f>
        <v>0</v>
      </c>
      <c r="AO824">
        <f>IF(P824="사용자항목13", L824, 0)</f>
        <v>0</v>
      </c>
      <c r="AP824">
        <f>IF(P824="사용자항목14", L824, 0)</f>
        <v>0</v>
      </c>
      <c r="AQ824">
        <f>IF(P824="사용자항목15", L824, 0)</f>
        <v>0</v>
      </c>
      <c r="AR824">
        <f>IF(P824="사용자항목16", L824, 0)</f>
        <v>0</v>
      </c>
      <c r="AS824">
        <f>IF(P824="사용자항목17", L824, 0)</f>
        <v>0</v>
      </c>
      <c r="AT824">
        <f>IF(P824="사용자항목18", L824, 0)</f>
        <v>0</v>
      </c>
      <c r="AU824">
        <f>IF(P824="사용자항목19", L824, 0)</f>
        <v>0</v>
      </c>
    </row>
    <row r="825" spans="1:50" ht="23.1" customHeight="1" x14ac:dyDescent="0.3">
      <c r="A825" s="6" t="s">
        <v>334</v>
      </c>
      <c r="B825" s="6" t="s">
        <v>46</v>
      </c>
      <c r="C825" s="8" t="s">
        <v>44</v>
      </c>
      <c r="D825" s="9">
        <v>6.3</v>
      </c>
      <c r="E825" s="9"/>
      <c r="F825" s="9">
        <f>ROUNDDOWN(D825*E825, 0)</f>
        <v>0</v>
      </c>
      <c r="G825" s="9"/>
      <c r="H825" s="9">
        <f>ROUNDDOWN(D825*G825, 0)</f>
        <v>0</v>
      </c>
      <c r="I825" s="9"/>
      <c r="J825" s="9">
        <f>ROUNDDOWN(D825*I825, 0)</f>
        <v>0</v>
      </c>
      <c r="K825" s="9">
        <f t="shared" si="704"/>
        <v>0</v>
      </c>
      <c r="L825" s="9">
        <f t="shared" si="704"/>
        <v>0</v>
      </c>
      <c r="M825" s="15"/>
      <c r="O825" t="str">
        <f>""</f>
        <v/>
      </c>
      <c r="P825" s="1" t="s">
        <v>129</v>
      </c>
      <c r="Q825">
        <v>1</v>
      </c>
      <c r="R825">
        <f>IF(P825="기계경비", J825, 0)</f>
        <v>0</v>
      </c>
      <c r="S825">
        <f>IF(P825="운반비", J825, 0)</f>
        <v>0</v>
      </c>
      <c r="T825">
        <f>IF(P825="작업부산물", F825, 0)</f>
        <v>0</v>
      </c>
      <c r="U825">
        <f>IF(P825="관급", F825, 0)</f>
        <v>0</v>
      </c>
      <c r="V825">
        <f>IF(P825="외주비", J825, 0)</f>
        <v>0</v>
      </c>
      <c r="W825">
        <f>IF(P825="장비비", J825, 0)</f>
        <v>0</v>
      </c>
      <c r="X825">
        <f>IF(P825="폐기물처리비", J825, 0)</f>
        <v>0</v>
      </c>
      <c r="Y825">
        <f>IF(P825="가설비", J825, 0)</f>
        <v>0</v>
      </c>
      <c r="Z825">
        <f>IF(P825="잡비제외분", F825, 0)</f>
        <v>0</v>
      </c>
      <c r="AA825">
        <f>IF(P825="사급자재대", L825, 0)</f>
        <v>0</v>
      </c>
      <c r="AB825">
        <f>IF(P825="관급자재대", L825, 0)</f>
        <v>0</v>
      </c>
      <c r="AC825">
        <f>IF(P825="관급자 관급 자재대", L825, 0)</f>
        <v>0</v>
      </c>
      <c r="AD825">
        <f>IF(P825="사용자항목2", L825, 0)</f>
        <v>0</v>
      </c>
      <c r="AE825">
        <f>IF(P825="안전관리비", L825, 0)</f>
        <v>0</v>
      </c>
      <c r="AF825">
        <f>IF(P825="품질관리비", L825, 0)</f>
        <v>0</v>
      </c>
      <c r="AG825">
        <f>IF(P825="사용자항목5", L825, 0)</f>
        <v>0</v>
      </c>
      <c r="AH825">
        <f>IF(P825="사용자항목6", L825, 0)</f>
        <v>0</v>
      </c>
      <c r="AI825">
        <f>IF(P825="사용자항목7", L825, 0)</f>
        <v>0</v>
      </c>
      <c r="AJ825">
        <f>IF(P825="사용자항목8", L825, 0)</f>
        <v>0</v>
      </c>
      <c r="AK825">
        <f>IF(P825="사용자항목9", L825, 0)</f>
        <v>0</v>
      </c>
      <c r="AL825">
        <f>IF(P825="사용자항목10", L825, 0)</f>
        <v>0</v>
      </c>
      <c r="AM825">
        <f>IF(P825="사용자항목11", L825, 0)</f>
        <v>0</v>
      </c>
      <c r="AN825">
        <f>IF(P825="사용자항목12", L825, 0)</f>
        <v>0</v>
      </c>
      <c r="AO825">
        <f>IF(P825="사용자항목13", L825, 0)</f>
        <v>0</v>
      </c>
      <c r="AP825">
        <f>IF(P825="사용자항목14", L825, 0)</f>
        <v>0</v>
      </c>
      <c r="AQ825">
        <f>IF(P825="사용자항목15", L825, 0)</f>
        <v>0</v>
      </c>
      <c r="AR825">
        <f>IF(P825="사용자항목16", L825, 0)</f>
        <v>0</v>
      </c>
      <c r="AS825">
        <f>IF(P825="사용자항목17", L825, 0)</f>
        <v>0</v>
      </c>
      <c r="AT825">
        <f>IF(P825="사용자항목18", L825, 0)</f>
        <v>0</v>
      </c>
      <c r="AU825">
        <f>IF(P825="사용자항목19", L825, 0)</f>
        <v>0</v>
      </c>
    </row>
    <row r="826" spans="1:50" ht="23.1" customHeight="1" x14ac:dyDescent="0.3">
      <c r="A826" s="7"/>
      <c r="B826" s="7"/>
      <c r="C826" s="14"/>
      <c r="D826" s="9"/>
      <c r="E826" s="9"/>
      <c r="F826" s="9"/>
      <c r="G826" s="9"/>
      <c r="H826" s="9"/>
      <c r="I826" s="9"/>
      <c r="J826" s="9"/>
      <c r="K826" s="9"/>
      <c r="L826" s="9"/>
      <c r="M826" s="9"/>
    </row>
    <row r="827" spans="1:50" ht="23.1" customHeight="1" x14ac:dyDescent="0.3">
      <c r="A827" s="7"/>
      <c r="B827" s="7"/>
      <c r="C827" s="14"/>
      <c r="D827" s="9"/>
      <c r="E827" s="9"/>
      <c r="F827" s="9"/>
      <c r="G827" s="9"/>
      <c r="H827" s="9"/>
      <c r="I827" s="9"/>
      <c r="J827" s="9"/>
      <c r="K827" s="9"/>
      <c r="L827" s="9"/>
      <c r="M827" s="9"/>
    </row>
    <row r="828" spans="1:50" ht="23.1" customHeight="1" x14ac:dyDescent="0.3">
      <c r="A828" s="7"/>
      <c r="B828" s="7"/>
      <c r="C828" s="14"/>
      <c r="D828" s="9"/>
      <c r="E828" s="9"/>
      <c r="F828" s="9"/>
      <c r="G828" s="9"/>
      <c r="H828" s="9"/>
      <c r="I828" s="9"/>
      <c r="J828" s="9"/>
      <c r="K828" s="9"/>
      <c r="L828" s="9"/>
      <c r="M828" s="9"/>
    </row>
    <row r="829" spans="1:50" ht="23.1" customHeight="1" x14ac:dyDescent="0.3">
      <c r="A829" s="7"/>
      <c r="B829" s="7"/>
      <c r="C829" s="14"/>
      <c r="D829" s="9"/>
      <c r="E829" s="9"/>
      <c r="F829" s="9"/>
      <c r="G829" s="9"/>
      <c r="H829" s="9"/>
      <c r="I829" s="9"/>
      <c r="J829" s="9"/>
      <c r="K829" s="9"/>
      <c r="L829" s="9"/>
      <c r="M829" s="9"/>
    </row>
    <row r="830" spans="1:50" ht="23.1" customHeight="1" x14ac:dyDescent="0.3">
      <c r="A830" s="7"/>
      <c r="B830" s="7"/>
      <c r="C830" s="14"/>
      <c r="D830" s="9"/>
      <c r="E830" s="9"/>
      <c r="F830" s="9"/>
      <c r="G830" s="9"/>
      <c r="H830" s="9"/>
      <c r="I830" s="9"/>
      <c r="J830" s="9"/>
      <c r="K830" s="9"/>
      <c r="L830" s="9"/>
      <c r="M830" s="9"/>
    </row>
    <row r="831" spans="1:50" ht="23.1" customHeight="1" x14ac:dyDescent="0.3">
      <c r="A831" s="7"/>
      <c r="B831" s="7"/>
      <c r="C831" s="14"/>
      <c r="D831" s="9"/>
      <c r="E831" s="9"/>
      <c r="F831" s="9"/>
      <c r="G831" s="9"/>
      <c r="H831" s="9"/>
      <c r="I831" s="9"/>
      <c r="J831" s="9"/>
      <c r="K831" s="9"/>
      <c r="L831" s="9"/>
      <c r="M831" s="9"/>
    </row>
    <row r="832" spans="1:50" ht="23.1" customHeight="1" x14ac:dyDescent="0.3">
      <c r="A832" s="7"/>
      <c r="B832" s="7"/>
      <c r="C832" s="14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50" ht="23.1" customHeight="1" x14ac:dyDescent="0.3">
      <c r="A833" s="7"/>
      <c r="B833" s="7"/>
      <c r="C833" s="14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50" ht="23.1" customHeight="1" x14ac:dyDescent="0.3">
      <c r="A834" s="7"/>
      <c r="B834" s="7"/>
      <c r="C834" s="14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50" ht="23.1" customHeight="1" x14ac:dyDescent="0.3">
      <c r="A835" s="7"/>
      <c r="B835" s="7"/>
      <c r="C835" s="14"/>
      <c r="D835" s="9"/>
      <c r="E835" s="9"/>
      <c r="F835" s="9"/>
      <c r="G835" s="9"/>
      <c r="H835" s="9"/>
      <c r="I835" s="9"/>
      <c r="J835" s="9"/>
      <c r="K835" s="9"/>
      <c r="L835" s="9"/>
      <c r="M835" s="9"/>
    </row>
    <row r="836" spans="1:50" ht="23.1" customHeight="1" x14ac:dyDescent="0.3">
      <c r="A836" s="7"/>
      <c r="B836" s="7"/>
      <c r="C836" s="14"/>
      <c r="D836" s="9"/>
      <c r="E836" s="9"/>
      <c r="F836" s="9"/>
      <c r="G836" s="9"/>
      <c r="H836" s="9"/>
      <c r="I836" s="9"/>
      <c r="J836" s="9"/>
      <c r="K836" s="9"/>
      <c r="L836" s="9"/>
      <c r="M836" s="9"/>
    </row>
    <row r="837" spans="1:50" ht="23.1" customHeight="1" x14ac:dyDescent="0.3">
      <c r="A837" s="7"/>
      <c r="B837" s="7"/>
      <c r="C837" s="14"/>
      <c r="D837" s="9"/>
      <c r="E837" s="9"/>
      <c r="F837" s="9"/>
      <c r="G837" s="9"/>
      <c r="H837" s="9"/>
      <c r="I837" s="9"/>
      <c r="J837" s="9"/>
      <c r="K837" s="9"/>
      <c r="L837" s="9"/>
      <c r="M837" s="9"/>
    </row>
    <row r="838" spans="1:50" ht="23.1" customHeight="1" x14ac:dyDescent="0.3">
      <c r="A838" s="7"/>
      <c r="B838" s="7"/>
      <c r="C838" s="14"/>
      <c r="D838" s="9"/>
      <c r="E838" s="9"/>
      <c r="F838" s="9"/>
      <c r="G838" s="9"/>
      <c r="H838" s="9"/>
      <c r="I838" s="9"/>
      <c r="J838" s="9"/>
      <c r="K838" s="9"/>
      <c r="L838" s="9"/>
      <c r="M838" s="9"/>
    </row>
    <row r="839" spans="1:50" ht="23.1" customHeight="1" x14ac:dyDescent="0.3">
      <c r="A839" s="7"/>
      <c r="B839" s="7"/>
      <c r="C839" s="14"/>
      <c r="D839" s="9"/>
      <c r="E839" s="9"/>
      <c r="F839" s="9"/>
      <c r="G839" s="9"/>
      <c r="H839" s="9"/>
      <c r="I839" s="9"/>
      <c r="J839" s="9"/>
      <c r="K839" s="9"/>
      <c r="L839" s="9"/>
      <c r="M839" s="9"/>
    </row>
    <row r="840" spans="1:50" ht="23.1" customHeight="1" x14ac:dyDescent="0.3">
      <c r="A840" s="10" t="s">
        <v>131</v>
      </c>
      <c r="B840" s="11"/>
      <c r="C840" s="12"/>
      <c r="D840" s="13"/>
      <c r="E840" s="13"/>
      <c r="F840" s="13">
        <f>ROUNDDOWN(SUMIF(Q823:Q839, "1", F823:F839), 0)</f>
        <v>0</v>
      </c>
      <c r="G840" s="13"/>
      <c r="H840" s="13">
        <f>ROUNDDOWN(SUMIF(Q823:Q839, "1", H823:H839), 0)</f>
        <v>0</v>
      </c>
      <c r="I840" s="13"/>
      <c r="J840" s="13">
        <f>ROUNDDOWN(SUMIF(Q823:Q839, "1", J823:J839), 0)</f>
        <v>0</v>
      </c>
      <c r="K840" s="13"/>
      <c r="L840" s="13">
        <f>F840+H840+J840</f>
        <v>0</v>
      </c>
      <c r="M840" s="13"/>
      <c r="R840">
        <f t="shared" ref="R840:AX840" si="705">ROUNDDOWN(SUM(R823:R825), 0)</f>
        <v>0</v>
      </c>
      <c r="S840">
        <f t="shared" si="705"/>
        <v>0</v>
      </c>
      <c r="T840">
        <f t="shared" si="705"/>
        <v>0</v>
      </c>
      <c r="U840">
        <f t="shared" si="705"/>
        <v>0</v>
      </c>
      <c r="V840">
        <f t="shared" si="705"/>
        <v>0</v>
      </c>
      <c r="W840">
        <f t="shared" si="705"/>
        <v>0</v>
      </c>
      <c r="X840">
        <f t="shared" si="705"/>
        <v>0</v>
      </c>
      <c r="Y840">
        <f t="shared" si="705"/>
        <v>0</v>
      </c>
      <c r="Z840">
        <f t="shared" si="705"/>
        <v>0</v>
      </c>
      <c r="AA840">
        <f t="shared" si="705"/>
        <v>0</v>
      </c>
      <c r="AB840">
        <f t="shared" si="705"/>
        <v>0</v>
      </c>
      <c r="AC840">
        <f t="shared" si="705"/>
        <v>0</v>
      </c>
      <c r="AD840">
        <f t="shared" si="705"/>
        <v>0</v>
      </c>
      <c r="AE840">
        <f t="shared" si="705"/>
        <v>0</v>
      </c>
      <c r="AF840">
        <f t="shared" si="705"/>
        <v>0</v>
      </c>
      <c r="AG840">
        <f t="shared" si="705"/>
        <v>0</v>
      </c>
      <c r="AH840">
        <f t="shared" si="705"/>
        <v>0</v>
      </c>
      <c r="AI840">
        <f t="shared" si="705"/>
        <v>0</v>
      </c>
      <c r="AJ840">
        <f t="shared" si="705"/>
        <v>0</v>
      </c>
      <c r="AK840">
        <f t="shared" si="705"/>
        <v>0</v>
      </c>
      <c r="AL840">
        <f t="shared" si="705"/>
        <v>0</v>
      </c>
      <c r="AM840">
        <f t="shared" si="705"/>
        <v>0</v>
      </c>
      <c r="AN840">
        <f t="shared" si="705"/>
        <v>0</v>
      </c>
      <c r="AO840">
        <f t="shared" si="705"/>
        <v>0</v>
      </c>
      <c r="AP840">
        <f t="shared" si="705"/>
        <v>0</v>
      </c>
      <c r="AQ840">
        <f t="shared" si="705"/>
        <v>0</v>
      </c>
      <c r="AR840">
        <f t="shared" si="705"/>
        <v>0</v>
      </c>
      <c r="AS840">
        <f t="shared" si="705"/>
        <v>0</v>
      </c>
      <c r="AT840">
        <f t="shared" si="705"/>
        <v>0</v>
      </c>
      <c r="AU840">
        <f t="shared" si="705"/>
        <v>0</v>
      </c>
      <c r="AV840">
        <f t="shared" si="705"/>
        <v>0</v>
      </c>
      <c r="AW840">
        <f t="shared" si="705"/>
        <v>0</v>
      </c>
      <c r="AX840">
        <f t="shared" si="705"/>
        <v>0</v>
      </c>
    </row>
    <row r="841" spans="1:50" ht="23.1" customHeight="1" x14ac:dyDescent="0.3">
      <c r="A841" s="57" t="s">
        <v>531</v>
      </c>
      <c r="B841" s="58"/>
      <c r="C841" s="58"/>
      <c r="D841" s="58"/>
      <c r="E841" s="58"/>
      <c r="F841" s="58"/>
      <c r="G841" s="58"/>
      <c r="H841" s="58"/>
      <c r="I841" s="58"/>
      <c r="J841" s="58"/>
      <c r="K841" s="58"/>
      <c r="L841" s="58"/>
      <c r="M841" s="58"/>
    </row>
    <row r="842" spans="1:50" ht="23.1" customHeight="1" x14ac:dyDescent="0.3">
      <c r="A842" s="6" t="s">
        <v>402</v>
      </c>
      <c r="B842" s="6" t="s">
        <v>403</v>
      </c>
      <c r="C842" s="8" t="s">
        <v>154</v>
      </c>
      <c r="D842" s="9">
        <v>1</v>
      </c>
      <c r="E842" s="9"/>
      <c r="F842" s="9"/>
      <c r="G842" s="9"/>
      <c r="H842" s="9">
        <f t="shared" ref="H842:H847" si="706">ROUNDDOWN(D842*G842, 0)</f>
        <v>0</v>
      </c>
      <c r="I842" s="9"/>
      <c r="J842" s="9">
        <f t="shared" ref="J842:J847" si="707">ROUNDDOWN(D842*I842, 0)</f>
        <v>0</v>
      </c>
      <c r="K842" s="9">
        <f t="shared" ref="K842:L847" si="708">E842+G842+I842</f>
        <v>0</v>
      </c>
      <c r="L842" s="9">
        <f t="shared" si="708"/>
        <v>0</v>
      </c>
      <c r="M842" s="15"/>
      <c r="O842" t="str">
        <f>""</f>
        <v/>
      </c>
      <c r="P842" s="1" t="s">
        <v>129</v>
      </c>
      <c r="Q842">
        <v>1</v>
      </c>
      <c r="R842">
        <f t="shared" ref="R842:R847" si="709">IF(P842="기계경비", J842, 0)</f>
        <v>0</v>
      </c>
      <c r="S842">
        <f t="shared" ref="S842:S847" si="710">IF(P842="운반비", J842, 0)</f>
        <v>0</v>
      </c>
      <c r="T842">
        <f t="shared" ref="T842:T847" si="711">IF(P842="작업부산물", F842, 0)</f>
        <v>0</v>
      </c>
      <c r="U842">
        <f t="shared" ref="U842:U847" si="712">IF(P842="관급", F842, 0)</f>
        <v>0</v>
      </c>
      <c r="V842">
        <f t="shared" ref="V842:V847" si="713">IF(P842="외주비", J842, 0)</f>
        <v>0</v>
      </c>
      <c r="W842">
        <f t="shared" ref="W842:W847" si="714">IF(P842="장비비", J842, 0)</f>
        <v>0</v>
      </c>
      <c r="X842">
        <f t="shared" ref="X842:X847" si="715">IF(P842="폐기물처리비", J842, 0)</f>
        <v>0</v>
      </c>
      <c r="Y842">
        <f t="shared" ref="Y842:Y847" si="716">IF(P842="가설비", J842, 0)</f>
        <v>0</v>
      </c>
      <c r="Z842">
        <f t="shared" ref="Z842:Z847" si="717">IF(P842="잡비제외분", F842, 0)</f>
        <v>0</v>
      </c>
      <c r="AA842">
        <f t="shared" ref="AA842:AA847" si="718">IF(P842="사급자재대", L842, 0)</f>
        <v>0</v>
      </c>
      <c r="AB842">
        <f t="shared" ref="AB842:AB847" si="719">IF(P842="관급자재대", L842, 0)</f>
        <v>0</v>
      </c>
      <c r="AC842">
        <f t="shared" ref="AC842:AC847" si="720">IF(P842="관급자 관급 자재대", L842, 0)</f>
        <v>0</v>
      </c>
      <c r="AD842">
        <f t="shared" ref="AD842:AD847" si="721">IF(P842="사용자항목2", L842, 0)</f>
        <v>0</v>
      </c>
      <c r="AE842">
        <f t="shared" ref="AE842:AE847" si="722">IF(P842="안전관리비", L842, 0)</f>
        <v>0</v>
      </c>
      <c r="AF842">
        <f t="shared" ref="AF842:AF847" si="723">IF(P842="품질관리비", L842, 0)</f>
        <v>0</v>
      </c>
      <c r="AG842">
        <f t="shared" ref="AG842:AG847" si="724">IF(P842="사용자항목5", L842, 0)</f>
        <v>0</v>
      </c>
      <c r="AH842">
        <f t="shared" ref="AH842:AH847" si="725">IF(P842="사용자항목6", L842, 0)</f>
        <v>0</v>
      </c>
      <c r="AI842">
        <f t="shared" ref="AI842:AI847" si="726">IF(P842="사용자항목7", L842, 0)</f>
        <v>0</v>
      </c>
      <c r="AJ842">
        <f t="shared" ref="AJ842:AJ847" si="727">IF(P842="사용자항목8", L842, 0)</f>
        <v>0</v>
      </c>
      <c r="AK842">
        <f t="shared" ref="AK842:AK847" si="728">IF(P842="사용자항목9", L842, 0)</f>
        <v>0</v>
      </c>
      <c r="AL842">
        <f t="shared" ref="AL842:AL847" si="729">IF(P842="사용자항목10", L842, 0)</f>
        <v>0</v>
      </c>
      <c r="AM842">
        <f t="shared" ref="AM842:AM847" si="730">IF(P842="사용자항목11", L842, 0)</f>
        <v>0</v>
      </c>
      <c r="AN842">
        <f t="shared" ref="AN842:AN847" si="731">IF(P842="사용자항목12", L842, 0)</f>
        <v>0</v>
      </c>
      <c r="AO842">
        <f t="shared" ref="AO842:AO847" si="732">IF(P842="사용자항목13", L842, 0)</f>
        <v>0</v>
      </c>
      <c r="AP842">
        <f t="shared" ref="AP842:AP847" si="733">IF(P842="사용자항목14", L842, 0)</f>
        <v>0</v>
      </c>
      <c r="AQ842">
        <f t="shared" ref="AQ842:AQ847" si="734">IF(P842="사용자항목15", L842, 0)</f>
        <v>0</v>
      </c>
      <c r="AR842">
        <f t="shared" ref="AR842:AR847" si="735">IF(P842="사용자항목16", L842, 0)</f>
        <v>0</v>
      </c>
      <c r="AS842">
        <f t="shared" ref="AS842:AS847" si="736">IF(P842="사용자항목17", L842, 0)</f>
        <v>0</v>
      </c>
      <c r="AT842">
        <f t="shared" ref="AT842:AT847" si="737">IF(P842="사용자항목18", L842, 0)</f>
        <v>0</v>
      </c>
      <c r="AU842">
        <f t="shared" ref="AU842:AU847" si="738">IF(P842="사용자항목19", L842, 0)</f>
        <v>0</v>
      </c>
    </row>
    <row r="843" spans="1:50" ht="23.1" customHeight="1" x14ac:dyDescent="0.3">
      <c r="A843" s="6" t="s">
        <v>72</v>
      </c>
      <c r="B843" s="6" t="s">
        <v>75</v>
      </c>
      <c r="C843" s="8" t="s">
        <v>12</v>
      </c>
      <c r="D843" s="9">
        <v>2</v>
      </c>
      <c r="E843" s="9"/>
      <c r="F843" s="9"/>
      <c r="G843" s="9"/>
      <c r="H843" s="9">
        <f t="shared" si="706"/>
        <v>0</v>
      </c>
      <c r="I843" s="9"/>
      <c r="J843" s="9">
        <f t="shared" si="707"/>
        <v>0</v>
      </c>
      <c r="K843" s="9">
        <f t="shared" si="708"/>
        <v>0</v>
      </c>
      <c r="L843" s="9">
        <f t="shared" si="708"/>
        <v>0</v>
      </c>
      <c r="M843" s="15"/>
      <c r="O843" t="str">
        <f>"01"</f>
        <v>01</v>
      </c>
      <c r="P843" s="1" t="s">
        <v>129</v>
      </c>
      <c r="Q843">
        <v>1</v>
      </c>
      <c r="R843">
        <f t="shared" si="709"/>
        <v>0</v>
      </c>
      <c r="S843">
        <f t="shared" si="710"/>
        <v>0</v>
      </c>
      <c r="T843">
        <f t="shared" si="711"/>
        <v>0</v>
      </c>
      <c r="U843">
        <f t="shared" si="712"/>
        <v>0</v>
      </c>
      <c r="V843">
        <f t="shared" si="713"/>
        <v>0</v>
      </c>
      <c r="W843">
        <f t="shared" si="714"/>
        <v>0</v>
      </c>
      <c r="X843">
        <f t="shared" si="715"/>
        <v>0</v>
      </c>
      <c r="Y843">
        <f t="shared" si="716"/>
        <v>0</v>
      </c>
      <c r="Z843">
        <f t="shared" si="717"/>
        <v>0</v>
      </c>
      <c r="AA843">
        <f t="shared" si="718"/>
        <v>0</v>
      </c>
      <c r="AB843">
        <f t="shared" si="719"/>
        <v>0</v>
      </c>
      <c r="AC843">
        <f t="shared" si="720"/>
        <v>0</v>
      </c>
      <c r="AD843">
        <f t="shared" si="721"/>
        <v>0</v>
      </c>
      <c r="AE843">
        <f t="shared" si="722"/>
        <v>0</v>
      </c>
      <c r="AF843">
        <f t="shared" si="723"/>
        <v>0</v>
      </c>
      <c r="AG843">
        <f t="shared" si="724"/>
        <v>0</v>
      </c>
      <c r="AH843">
        <f t="shared" si="725"/>
        <v>0</v>
      </c>
      <c r="AI843">
        <f t="shared" si="726"/>
        <v>0</v>
      </c>
      <c r="AJ843">
        <f t="shared" si="727"/>
        <v>0</v>
      </c>
      <c r="AK843">
        <f t="shared" si="728"/>
        <v>0</v>
      </c>
      <c r="AL843">
        <f t="shared" si="729"/>
        <v>0</v>
      </c>
      <c r="AM843">
        <f t="shared" si="730"/>
        <v>0</v>
      </c>
      <c r="AN843">
        <f t="shared" si="731"/>
        <v>0</v>
      </c>
      <c r="AO843">
        <f t="shared" si="732"/>
        <v>0</v>
      </c>
      <c r="AP843">
        <f t="shared" si="733"/>
        <v>0</v>
      </c>
      <c r="AQ843">
        <f t="shared" si="734"/>
        <v>0</v>
      </c>
      <c r="AR843">
        <f t="shared" si="735"/>
        <v>0</v>
      </c>
      <c r="AS843">
        <f t="shared" si="736"/>
        <v>0</v>
      </c>
      <c r="AT843">
        <f t="shared" si="737"/>
        <v>0</v>
      </c>
      <c r="AU843">
        <f t="shared" si="738"/>
        <v>0</v>
      </c>
    </row>
    <row r="844" spans="1:50" ht="23.1" customHeight="1" x14ac:dyDescent="0.3">
      <c r="A844" s="6" t="s">
        <v>404</v>
      </c>
      <c r="B844" s="6" t="s">
        <v>405</v>
      </c>
      <c r="C844" s="8" t="s">
        <v>154</v>
      </c>
      <c r="D844" s="9">
        <v>2</v>
      </c>
      <c r="E844" s="9"/>
      <c r="F844" s="9"/>
      <c r="G844" s="9"/>
      <c r="H844" s="9">
        <f t="shared" si="706"/>
        <v>0</v>
      </c>
      <c r="I844" s="9"/>
      <c r="J844" s="9">
        <f t="shared" si="707"/>
        <v>0</v>
      </c>
      <c r="K844" s="9">
        <f t="shared" si="708"/>
        <v>0</v>
      </c>
      <c r="L844" s="9">
        <f t="shared" si="708"/>
        <v>0</v>
      </c>
      <c r="M844" s="15"/>
      <c r="O844" t="str">
        <f>""</f>
        <v/>
      </c>
      <c r="P844" s="1" t="s">
        <v>129</v>
      </c>
      <c r="Q844">
        <v>1</v>
      </c>
      <c r="R844">
        <f t="shared" si="709"/>
        <v>0</v>
      </c>
      <c r="S844">
        <f t="shared" si="710"/>
        <v>0</v>
      </c>
      <c r="T844">
        <f t="shared" si="711"/>
        <v>0</v>
      </c>
      <c r="U844">
        <f t="shared" si="712"/>
        <v>0</v>
      </c>
      <c r="V844">
        <f t="shared" si="713"/>
        <v>0</v>
      </c>
      <c r="W844">
        <f t="shared" si="714"/>
        <v>0</v>
      </c>
      <c r="X844">
        <f t="shared" si="715"/>
        <v>0</v>
      </c>
      <c r="Y844">
        <f t="shared" si="716"/>
        <v>0</v>
      </c>
      <c r="Z844">
        <f t="shared" si="717"/>
        <v>0</v>
      </c>
      <c r="AA844">
        <f t="shared" si="718"/>
        <v>0</v>
      </c>
      <c r="AB844">
        <f t="shared" si="719"/>
        <v>0</v>
      </c>
      <c r="AC844">
        <f t="shared" si="720"/>
        <v>0</v>
      </c>
      <c r="AD844">
        <f t="shared" si="721"/>
        <v>0</v>
      </c>
      <c r="AE844">
        <f t="shared" si="722"/>
        <v>0</v>
      </c>
      <c r="AF844">
        <f t="shared" si="723"/>
        <v>0</v>
      </c>
      <c r="AG844">
        <f t="shared" si="724"/>
        <v>0</v>
      </c>
      <c r="AH844">
        <f t="shared" si="725"/>
        <v>0</v>
      </c>
      <c r="AI844">
        <f t="shared" si="726"/>
        <v>0</v>
      </c>
      <c r="AJ844">
        <f t="shared" si="727"/>
        <v>0</v>
      </c>
      <c r="AK844">
        <f t="shared" si="728"/>
        <v>0</v>
      </c>
      <c r="AL844">
        <f t="shared" si="729"/>
        <v>0</v>
      </c>
      <c r="AM844">
        <f t="shared" si="730"/>
        <v>0</v>
      </c>
      <c r="AN844">
        <f t="shared" si="731"/>
        <v>0</v>
      </c>
      <c r="AO844">
        <f t="shared" si="732"/>
        <v>0</v>
      </c>
      <c r="AP844">
        <f t="shared" si="733"/>
        <v>0</v>
      </c>
      <c r="AQ844">
        <f t="shared" si="734"/>
        <v>0</v>
      </c>
      <c r="AR844">
        <f t="shared" si="735"/>
        <v>0</v>
      </c>
      <c r="AS844">
        <f t="shared" si="736"/>
        <v>0</v>
      </c>
      <c r="AT844">
        <f t="shared" si="737"/>
        <v>0</v>
      </c>
      <c r="AU844">
        <f t="shared" si="738"/>
        <v>0</v>
      </c>
    </row>
    <row r="845" spans="1:50" ht="23.1" customHeight="1" x14ac:dyDescent="0.3">
      <c r="A845" s="6" t="s">
        <v>164</v>
      </c>
      <c r="B845" s="6" t="s">
        <v>351</v>
      </c>
      <c r="C845" s="8" t="s">
        <v>154</v>
      </c>
      <c r="D845" s="9">
        <v>2</v>
      </c>
      <c r="E845" s="9"/>
      <c r="F845" s="9"/>
      <c r="G845" s="9"/>
      <c r="H845" s="9">
        <f t="shared" si="706"/>
        <v>0</v>
      </c>
      <c r="I845" s="9"/>
      <c r="J845" s="9">
        <f t="shared" si="707"/>
        <v>0</v>
      </c>
      <c r="K845" s="9">
        <f t="shared" si="708"/>
        <v>0</v>
      </c>
      <c r="L845" s="9">
        <f t="shared" si="708"/>
        <v>0</v>
      </c>
      <c r="M845" s="15"/>
      <c r="O845" t="str">
        <f>""</f>
        <v/>
      </c>
      <c r="P845" s="1" t="s">
        <v>129</v>
      </c>
      <c r="Q845">
        <v>1</v>
      </c>
      <c r="R845">
        <f t="shared" si="709"/>
        <v>0</v>
      </c>
      <c r="S845">
        <f t="shared" si="710"/>
        <v>0</v>
      </c>
      <c r="T845">
        <f t="shared" si="711"/>
        <v>0</v>
      </c>
      <c r="U845">
        <f t="shared" si="712"/>
        <v>0</v>
      </c>
      <c r="V845">
        <f t="shared" si="713"/>
        <v>0</v>
      </c>
      <c r="W845">
        <f t="shared" si="714"/>
        <v>0</v>
      </c>
      <c r="X845">
        <f t="shared" si="715"/>
        <v>0</v>
      </c>
      <c r="Y845">
        <f t="shared" si="716"/>
        <v>0</v>
      </c>
      <c r="Z845">
        <f t="shared" si="717"/>
        <v>0</v>
      </c>
      <c r="AA845">
        <f t="shared" si="718"/>
        <v>0</v>
      </c>
      <c r="AB845">
        <f t="shared" si="719"/>
        <v>0</v>
      </c>
      <c r="AC845">
        <f t="shared" si="720"/>
        <v>0</v>
      </c>
      <c r="AD845">
        <f t="shared" si="721"/>
        <v>0</v>
      </c>
      <c r="AE845">
        <f t="shared" si="722"/>
        <v>0</v>
      </c>
      <c r="AF845">
        <f t="shared" si="723"/>
        <v>0</v>
      </c>
      <c r="AG845">
        <f t="shared" si="724"/>
        <v>0</v>
      </c>
      <c r="AH845">
        <f t="shared" si="725"/>
        <v>0</v>
      </c>
      <c r="AI845">
        <f t="shared" si="726"/>
        <v>0</v>
      </c>
      <c r="AJ845">
        <f t="shared" si="727"/>
        <v>0</v>
      </c>
      <c r="AK845">
        <f t="shared" si="728"/>
        <v>0</v>
      </c>
      <c r="AL845">
        <f t="shared" si="729"/>
        <v>0</v>
      </c>
      <c r="AM845">
        <f t="shared" si="730"/>
        <v>0</v>
      </c>
      <c r="AN845">
        <f t="shared" si="731"/>
        <v>0</v>
      </c>
      <c r="AO845">
        <f t="shared" si="732"/>
        <v>0</v>
      </c>
      <c r="AP845">
        <f t="shared" si="733"/>
        <v>0</v>
      </c>
      <c r="AQ845">
        <f t="shared" si="734"/>
        <v>0</v>
      </c>
      <c r="AR845">
        <f t="shared" si="735"/>
        <v>0</v>
      </c>
      <c r="AS845">
        <f t="shared" si="736"/>
        <v>0</v>
      </c>
      <c r="AT845">
        <f t="shared" si="737"/>
        <v>0</v>
      </c>
      <c r="AU845">
        <f t="shared" si="738"/>
        <v>0</v>
      </c>
    </row>
    <row r="846" spans="1:50" ht="23.1" customHeight="1" x14ac:dyDescent="0.3">
      <c r="A846" s="6" t="s">
        <v>355</v>
      </c>
      <c r="B846" s="6" t="s">
        <v>356</v>
      </c>
      <c r="C846" s="8" t="s">
        <v>44</v>
      </c>
      <c r="D846" s="9">
        <v>12.6</v>
      </c>
      <c r="E846" s="9"/>
      <c r="F846" s="9"/>
      <c r="G846" s="9"/>
      <c r="H846" s="9">
        <f t="shared" si="706"/>
        <v>0</v>
      </c>
      <c r="I846" s="9"/>
      <c r="J846" s="9">
        <f t="shared" si="707"/>
        <v>0</v>
      </c>
      <c r="K846" s="9">
        <f t="shared" si="708"/>
        <v>0</v>
      </c>
      <c r="L846" s="9">
        <f t="shared" si="708"/>
        <v>0</v>
      </c>
      <c r="M846" s="15"/>
      <c r="O846" t="str">
        <f>""</f>
        <v/>
      </c>
      <c r="P846" s="1" t="s">
        <v>129</v>
      </c>
      <c r="Q846">
        <v>1</v>
      </c>
      <c r="R846">
        <f t="shared" si="709"/>
        <v>0</v>
      </c>
      <c r="S846">
        <f t="shared" si="710"/>
        <v>0</v>
      </c>
      <c r="T846">
        <f t="shared" si="711"/>
        <v>0</v>
      </c>
      <c r="U846">
        <f t="shared" si="712"/>
        <v>0</v>
      </c>
      <c r="V846">
        <f t="shared" si="713"/>
        <v>0</v>
      </c>
      <c r="W846">
        <f t="shared" si="714"/>
        <v>0</v>
      </c>
      <c r="X846">
        <f t="shared" si="715"/>
        <v>0</v>
      </c>
      <c r="Y846">
        <f t="shared" si="716"/>
        <v>0</v>
      </c>
      <c r="Z846">
        <f t="shared" si="717"/>
        <v>0</v>
      </c>
      <c r="AA846">
        <f t="shared" si="718"/>
        <v>0</v>
      </c>
      <c r="AB846">
        <f t="shared" si="719"/>
        <v>0</v>
      </c>
      <c r="AC846">
        <f t="shared" si="720"/>
        <v>0</v>
      </c>
      <c r="AD846">
        <f t="shared" si="721"/>
        <v>0</v>
      </c>
      <c r="AE846">
        <f t="shared" si="722"/>
        <v>0</v>
      </c>
      <c r="AF846">
        <f t="shared" si="723"/>
        <v>0</v>
      </c>
      <c r="AG846">
        <f t="shared" si="724"/>
        <v>0</v>
      </c>
      <c r="AH846">
        <f t="shared" si="725"/>
        <v>0</v>
      </c>
      <c r="AI846">
        <f t="shared" si="726"/>
        <v>0</v>
      </c>
      <c r="AJ846">
        <f t="shared" si="727"/>
        <v>0</v>
      </c>
      <c r="AK846">
        <f t="shared" si="728"/>
        <v>0</v>
      </c>
      <c r="AL846">
        <f t="shared" si="729"/>
        <v>0</v>
      </c>
      <c r="AM846">
        <f t="shared" si="730"/>
        <v>0</v>
      </c>
      <c r="AN846">
        <f t="shared" si="731"/>
        <v>0</v>
      </c>
      <c r="AO846">
        <f t="shared" si="732"/>
        <v>0</v>
      </c>
      <c r="AP846">
        <f t="shared" si="733"/>
        <v>0</v>
      </c>
      <c r="AQ846">
        <f t="shared" si="734"/>
        <v>0</v>
      </c>
      <c r="AR846">
        <f t="shared" si="735"/>
        <v>0</v>
      </c>
      <c r="AS846">
        <f t="shared" si="736"/>
        <v>0</v>
      </c>
      <c r="AT846">
        <f t="shared" si="737"/>
        <v>0</v>
      </c>
      <c r="AU846">
        <f t="shared" si="738"/>
        <v>0</v>
      </c>
    </row>
    <row r="847" spans="1:50" ht="23.1" customHeight="1" x14ac:dyDescent="0.3">
      <c r="A847" s="6" t="s">
        <v>39</v>
      </c>
      <c r="B847" s="6" t="s">
        <v>41</v>
      </c>
      <c r="C847" s="8" t="s">
        <v>38</v>
      </c>
      <c r="D847" s="9">
        <v>4</v>
      </c>
      <c r="E847" s="9"/>
      <c r="F847" s="9"/>
      <c r="G847" s="9"/>
      <c r="H847" s="9">
        <f t="shared" si="706"/>
        <v>0</v>
      </c>
      <c r="I847" s="9"/>
      <c r="J847" s="9">
        <f t="shared" si="707"/>
        <v>0</v>
      </c>
      <c r="K847" s="9">
        <f t="shared" si="708"/>
        <v>0</v>
      </c>
      <c r="L847" s="9">
        <f t="shared" si="708"/>
        <v>0</v>
      </c>
      <c r="M847" s="9"/>
      <c r="O847" t="str">
        <f>"01"</f>
        <v>01</v>
      </c>
      <c r="P847" s="1" t="s">
        <v>129</v>
      </c>
      <c r="Q847">
        <v>1</v>
      </c>
      <c r="R847">
        <f t="shared" si="709"/>
        <v>0</v>
      </c>
      <c r="S847">
        <f t="shared" si="710"/>
        <v>0</v>
      </c>
      <c r="T847">
        <f t="shared" si="711"/>
        <v>0</v>
      </c>
      <c r="U847">
        <f t="shared" si="712"/>
        <v>0</v>
      </c>
      <c r="V847">
        <f t="shared" si="713"/>
        <v>0</v>
      </c>
      <c r="W847">
        <f t="shared" si="714"/>
        <v>0</v>
      </c>
      <c r="X847">
        <f t="shared" si="715"/>
        <v>0</v>
      </c>
      <c r="Y847">
        <f t="shared" si="716"/>
        <v>0</v>
      </c>
      <c r="Z847">
        <f t="shared" si="717"/>
        <v>0</v>
      </c>
      <c r="AA847">
        <f t="shared" si="718"/>
        <v>0</v>
      </c>
      <c r="AB847">
        <f t="shared" si="719"/>
        <v>0</v>
      </c>
      <c r="AC847">
        <f t="shared" si="720"/>
        <v>0</v>
      </c>
      <c r="AD847">
        <f t="shared" si="721"/>
        <v>0</v>
      </c>
      <c r="AE847">
        <f t="shared" si="722"/>
        <v>0</v>
      </c>
      <c r="AF847">
        <f t="shared" si="723"/>
        <v>0</v>
      </c>
      <c r="AG847">
        <f t="shared" si="724"/>
        <v>0</v>
      </c>
      <c r="AH847">
        <f t="shared" si="725"/>
        <v>0</v>
      </c>
      <c r="AI847">
        <f t="shared" si="726"/>
        <v>0</v>
      </c>
      <c r="AJ847">
        <f t="shared" si="727"/>
        <v>0</v>
      </c>
      <c r="AK847">
        <f t="shared" si="728"/>
        <v>0</v>
      </c>
      <c r="AL847">
        <f t="shared" si="729"/>
        <v>0</v>
      </c>
      <c r="AM847">
        <f t="shared" si="730"/>
        <v>0</v>
      </c>
      <c r="AN847">
        <f t="shared" si="731"/>
        <v>0</v>
      </c>
      <c r="AO847">
        <f t="shared" si="732"/>
        <v>0</v>
      </c>
      <c r="AP847">
        <f t="shared" si="733"/>
        <v>0</v>
      </c>
      <c r="AQ847">
        <f t="shared" si="734"/>
        <v>0</v>
      </c>
      <c r="AR847">
        <f t="shared" si="735"/>
        <v>0</v>
      </c>
      <c r="AS847">
        <f t="shared" si="736"/>
        <v>0</v>
      </c>
      <c r="AT847">
        <f t="shared" si="737"/>
        <v>0</v>
      </c>
      <c r="AU847">
        <f t="shared" si="738"/>
        <v>0</v>
      </c>
    </row>
    <row r="848" spans="1:50" ht="23.1" customHeight="1" x14ac:dyDescent="0.3">
      <c r="A848" s="7"/>
      <c r="B848" s="7"/>
      <c r="C848" s="14"/>
      <c r="D848" s="9"/>
      <c r="E848" s="9"/>
      <c r="F848" s="9"/>
      <c r="G848" s="9"/>
      <c r="H848" s="9"/>
      <c r="I848" s="9"/>
      <c r="J848" s="9"/>
      <c r="K848" s="9"/>
      <c r="L848" s="9"/>
      <c r="M848" s="9"/>
    </row>
    <row r="849" spans="1:50" ht="23.1" customHeight="1" x14ac:dyDescent="0.3">
      <c r="A849" s="7"/>
      <c r="B849" s="7"/>
      <c r="C849" s="14"/>
      <c r="D849" s="9"/>
      <c r="E849" s="9"/>
      <c r="F849" s="9"/>
      <c r="G849" s="9"/>
      <c r="H849" s="9"/>
      <c r="I849" s="9"/>
      <c r="J849" s="9"/>
      <c r="K849" s="9"/>
      <c r="L849" s="9"/>
      <c r="M849" s="9"/>
    </row>
    <row r="850" spans="1:50" ht="23.1" customHeight="1" x14ac:dyDescent="0.3">
      <c r="A850" s="7"/>
      <c r="B850" s="7"/>
      <c r="C850" s="14"/>
      <c r="D850" s="9"/>
      <c r="E850" s="9"/>
      <c r="F850" s="9"/>
      <c r="G850" s="9"/>
      <c r="H850" s="9"/>
      <c r="I850" s="9"/>
      <c r="J850" s="9"/>
      <c r="K850" s="9"/>
      <c r="L850" s="9"/>
      <c r="M850" s="9"/>
    </row>
    <row r="851" spans="1:50" ht="23.1" customHeight="1" x14ac:dyDescent="0.3">
      <c r="A851" s="7"/>
      <c r="B851" s="7"/>
      <c r="C851" s="14"/>
      <c r="D851" s="9"/>
      <c r="E851" s="9"/>
      <c r="F851" s="9"/>
      <c r="G851" s="9"/>
      <c r="H851" s="9"/>
      <c r="I851" s="9"/>
      <c r="J851" s="9"/>
      <c r="K851" s="9"/>
      <c r="L851" s="9"/>
      <c r="M851" s="9"/>
    </row>
    <row r="852" spans="1:50" ht="23.1" customHeight="1" x14ac:dyDescent="0.3">
      <c r="A852" s="7"/>
      <c r="B852" s="7"/>
      <c r="C852" s="14"/>
      <c r="D852" s="9"/>
      <c r="E852" s="9"/>
      <c r="F852" s="9"/>
      <c r="G852" s="9"/>
      <c r="H852" s="9"/>
      <c r="I852" s="9"/>
      <c r="J852" s="9"/>
      <c r="K852" s="9"/>
      <c r="L852" s="9"/>
      <c r="M852" s="9"/>
    </row>
    <row r="853" spans="1:50" ht="23.1" customHeight="1" x14ac:dyDescent="0.3">
      <c r="A853" s="7"/>
      <c r="B853" s="7"/>
      <c r="C853" s="14"/>
      <c r="D853" s="9"/>
      <c r="E853" s="9"/>
      <c r="F853" s="9"/>
      <c r="G853" s="9"/>
      <c r="H853" s="9"/>
      <c r="I853" s="9"/>
      <c r="J853" s="9"/>
      <c r="K853" s="9"/>
      <c r="L853" s="9"/>
      <c r="M853" s="9"/>
    </row>
    <row r="854" spans="1:50" ht="23.1" customHeight="1" x14ac:dyDescent="0.3">
      <c r="A854" s="7"/>
      <c r="B854" s="7"/>
      <c r="C854" s="14"/>
      <c r="D854" s="9"/>
      <c r="E854" s="9"/>
      <c r="F854" s="9"/>
      <c r="G854" s="9"/>
      <c r="H854" s="9"/>
      <c r="I854" s="9"/>
      <c r="J854" s="9"/>
      <c r="K854" s="9"/>
      <c r="L854" s="9"/>
      <c r="M854" s="9"/>
    </row>
    <row r="855" spans="1:50" ht="23.1" customHeight="1" x14ac:dyDescent="0.3">
      <c r="A855" s="7"/>
      <c r="B855" s="7"/>
      <c r="C855" s="14"/>
      <c r="D855" s="9"/>
      <c r="E855" s="9"/>
      <c r="F855" s="9"/>
      <c r="G855" s="9"/>
      <c r="H855" s="9"/>
      <c r="I855" s="9"/>
      <c r="J855" s="9"/>
      <c r="K855" s="9"/>
      <c r="L855" s="9"/>
      <c r="M855" s="9"/>
    </row>
    <row r="856" spans="1:50" ht="23.1" customHeight="1" x14ac:dyDescent="0.3">
      <c r="A856" s="7"/>
      <c r="B856" s="7"/>
      <c r="C856" s="14"/>
      <c r="D856" s="9"/>
      <c r="E856" s="9"/>
      <c r="F856" s="9"/>
      <c r="G856" s="9"/>
      <c r="H856" s="9"/>
      <c r="I856" s="9"/>
      <c r="J856" s="9"/>
      <c r="K856" s="9"/>
      <c r="L856" s="9"/>
      <c r="M856" s="9"/>
    </row>
    <row r="857" spans="1:50" ht="23.1" customHeight="1" x14ac:dyDescent="0.3">
      <c r="A857" s="7"/>
      <c r="B857" s="7"/>
      <c r="C857" s="14"/>
      <c r="D857" s="9"/>
      <c r="E857" s="9"/>
      <c r="F857" s="9"/>
      <c r="G857" s="9"/>
      <c r="H857" s="9"/>
      <c r="I857" s="9"/>
      <c r="J857" s="9"/>
      <c r="K857" s="9"/>
      <c r="L857" s="9"/>
      <c r="M857" s="9"/>
    </row>
    <row r="858" spans="1:50" ht="23.1" customHeight="1" x14ac:dyDescent="0.3">
      <c r="A858" s="7"/>
      <c r="B858" s="7"/>
      <c r="C858" s="14"/>
      <c r="D858" s="9"/>
      <c r="E858" s="9"/>
      <c r="F858" s="9"/>
      <c r="G858" s="9"/>
      <c r="H858" s="9"/>
      <c r="I858" s="9"/>
      <c r="J858" s="9"/>
      <c r="K858" s="9"/>
      <c r="L858" s="9"/>
      <c r="M858" s="9"/>
    </row>
    <row r="859" spans="1:50" ht="23.1" customHeight="1" x14ac:dyDescent="0.3">
      <c r="A859" s="10" t="s">
        <v>131</v>
      </c>
      <c r="B859" s="11"/>
      <c r="C859" s="12"/>
      <c r="D859" s="13"/>
      <c r="E859" s="13"/>
      <c r="F859" s="13">
        <f>ROUNDDOWN(SUMIF(Q842:Q858, "1", F842:F858), 0)</f>
        <v>0</v>
      </c>
      <c r="G859" s="13"/>
      <c r="H859" s="13">
        <f>ROUNDDOWN(SUMIF(Q842:Q858, "1", H842:H858), 0)</f>
        <v>0</v>
      </c>
      <c r="I859" s="13"/>
      <c r="J859" s="13">
        <f>ROUNDDOWN(SUMIF(Q842:Q858, "1", J842:J858), 0)</f>
        <v>0</v>
      </c>
      <c r="K859" s="13"/>
      <c r="L859" s="13">
        <f>F859+H859+J859</f>
        <v>0</v>
      </c>
      <c r="M859" s="13"/>
      <c r="R859">
        <f t="shared" ref="R859:AX859" si="739">ROUNDDOWN(SUM(R842:R847), 0)</f>
        <v>0</v>
      </c>
      <c r="S859">
        <f t="shared" si="739"/>
        <v>0</v>
      </c>
      <c r="T859">
        <f t="shared" si="739"/>
        <v>0</v>
      </c>
      <c r="U859">
        <f t="shared" si="739"/>
        <v>0</v>
      </c>
      <c r="V859">
        <f t="shared" si="739"/>
        <v>0</v>
      </c>
      <c r="W859">
        <f t="shared" si="739"/>
        <v>0</v>
      </c>
      <c r="X859">
        <f t="shared" si="739"/>
        <v>0</v>
      </c>
      <c r="Y859">
        <f t="shared" si="739"/>
        <v>0</v>
      </c>
      <c r="Z859">
        <f t="shared" si="739"/>
        <v>0</v>
      </c>
      <c r="AA859">
        <f t="shared" si="739"/>
        <v>0</v>
      </c>
      <c r="AB859">
        <f t="shared" si="739"/>
        <v>0</v>
      </c>
      <c r="AC859">
        <f t="shared" si="739"/>
        <v>0</v>
      </c>
      <c r="AD859">
        <f t="shared" si="739"/>
        <v>0</v>
      </c>
      <c r="AE859">
        <f t="shared" si="739"/>
        <v>0</v>
      </c>
      <c r="AF859">
        <f t="shared" si="739"/>
        <v>0</v>
      </c>
      <c r="AG859">
        <f t="shared" si="739"/>
        <v>0</v>
      </c>
      <c r="AH859">
        <f t="shared" si="739"/>
        <v>0</v>
      </c>
      <c r="AI859">
        <f t="shared" si="739"/>
        <v>0</v>
      </c>
      <c r="AJ859">
        <f t="shared" si="739"/>
        <v>0</v>
      </c>
      <c r="AK859">
        <f t="shared" si="739"/>
        <v>0</v>
      </c>
      <c r="AL859">
        <f t="shared" si="739"/>
        <v>0</v>
      </c>
      <c r="AM859">
        <f t="shared" si="739"/>
        <v>0</v>
      </c>
      <c r="AN859">
        <f t="shared" si="739"/>
        <v>0</v>
      </c>
      <c r="AO859">
        <f t="shared" si="739"/>
        <v>0</v>
      </c>
      <c r="AP859">
        <f t="shared" si="739"/>
        <v>0</v>
      </c>
      <c r="AQ859">
        <f t="shared" si="739"/>
        <v>0</v>
      </c>
      <c r="AR859">
        <f t="shared" si="739"/>
        <v>0</v>
      </c>
      <c r="AS859">
        <f t="shared" si="739"/>
        <v>0</v>
      </c>
      <c r="AT859">
        <f t="shared" si="739"/>
        <v>0</v>
      </c>
      <c r="AU859">
        <f t="shared" si="739"/>
        <v>0</v>
      </c>
      <c r="AV859">
        <f t="shared" si="739"/>
        <v>0</v>
      </c>
      <c r="AW859">
        <f t="shared" si="739"/>
        <v>0</v>
      </c>
      <c r="AX859">
        <f t="shared" si="739"/>
        <v>0</v>
      </c>
    </row>
    <row r="860" spans="1:50" ht="23.1" customHeight="1" x14ac:dyDescent="0.3">
      <c r="A860" s="57" t="s">
        <v>532</v>
      </c>
      <c r="B860" s="58"/>
      <c r="C860" s="58"/>
      <c r="D860" s="58"/>
      <c r="E860" s="58"/>
      <c r="F860" s="58"/>
      <c r="G860" s="58"/>
      <c r="H860" s="58"/>
      <c r="I860" s="58"/>
      <c r="J860" s="58"/>
      <c r="K860" s="58"/>
      <c r="L860" s="58"/>
      <c r="M860" s="58"/>
    </row>
    <row r="861" spans="1:50" ht="23.1" customHeight="1" x14ac:dyDescent="0.3">
      <c r="A861" s="6" t="s">
        <v>406</v>
      </c>
      <c r="B861" s="6" t="s">
        <v>407</v>
      </c>
      <c r="C861" s="8" t="s">
        <v>154</v>
      </c>
      <c r="D861" s="9">
        <v>1</v>
      </c>
      <c r="E861" s="9"/>
      <c r="F861" s="9">
        <f>ROUNDDOWN(D861*E861, 0)</f>
        <v>0</v>
      </c>
      <c r="G861" s="9"/>
      <c r="H861" s="9">
        <f>ROUNDDOWN(D861*G861, 0)</f>
        <v>0</v>
      </c>
      <c r="I861" s="9"/>
      <c r="J861" s="9">
        <f>ROUNDDOWN(D861*I861, 0)</f>
        <v>0</v>
      </c>
      <c r="K861" s="9">
        <f>E861+G861+I861</f>
        <v>0</v>
      </c>
      <c r="L861" s="9">
        <f>F861+H861+J861</f>
        <v>0</v>
      </c>
      <c r="M861" s="15"/>
      <c r="O861" t="str">
        <f>""</f>
        <v/>
      </c>
      <c r="P861" s="1" t="s">
        <v>129</v>
      </c>
      <c r="Q861">
        <v>1</v>
      </c>
      <c r="R861">
        <f>IF(P861="기계경비", J861, 0)</f>
        <v>0</v>
      </c>
      <c r="S861">
        <f>IF(P861="운반비", J861, 0)</f>
        <v>0</v>
      </c>
      <c r="T861">
        <f>IF(P861="작업부산물", F861, 0)</f>
        <v>0</v>
      </c>
      <c r="U861">
        <f>IF(P861="관급", F861, 0)</f>
        <v>0</v>
      </c>
      <c r="V861">
        <f>IF(P861="외주비", J861, 0)</f>
        <v>0</v>
      </c>
      <c r="W861">
        <f>IF(P861="장비비", J861, 0)</f>
        <v>0</v>
      </c>
      <c r="X861">
        <f>IF(P861="폐기물처리비", J861, 0)</f>
        <v>0</v>
      </c>
      <c r="Y861">
        <f>IF(P861="가설비", J861, 0)</f>
        <v>0</v>
      </c>
      <c r="Z861">
        <f>IF(P861="잡비제외분", F861, 0)</f>
        <v>0</v>
      </c>
      <c r="AA861">
        <f>IF(P861="사급자재대", L861, 0)</f>
        <v>0</v>
      </c>
      <c r="AB861">
        <f>IF(P861="관급자재대", L861, 0)</f>
        <v>0</v>
      </c>
      <c r="AC861">
        <f>IF(P861="관급자 관급 자재대", L861, 0)</f>
        <v>0</v>
      </c>
      <c r="AD861">
        <f>IF(P861="사용자항목2", L861, 0)</f>
        <v>0</v>
      </c>
      <c r="AE861">
        <f>IF(P861="안전관리비", L861, 0)</f>
        <v>0</v>
      </c>
      <c r="AF861">
        <f>IF(P861="품질관리비", L861, 0)</f>
        <v>0</v>
      </c>
      <c r="AG861">
        <f>IF(P861="사용자항목5", L861, 0)</f>
        <v>0</v>
      </c>
      <c r="AH861">
        <f>IF(P861="사용자항목6", L861, 0)</f>
        <v>0</v>
      </c>
      <c r="AI861">
        <f>IF(P861="사용자항목7", L861, 0)</f>
        <v>0</v>
      </c>
      <c r="AJ861">
        <f>IF(P861="사용자항목8", L861, 0)</f>
        <v>0</v>
      </c>
      <c r="AK861">
        <f>IF(P861="사용자항목9", L861, 0)</f>
        <v>0</v>
      </c>
      <c r="AL861">
        <f>IF(P861="사용자항목10", L861, 0)</f>
        <v>0</v>
      </c>
      <c r="AM861">
        <f>IF(P861="사용자항목11", L861, 0)</f>
        <v>0</v>
      </c>
      <c r="AN861">
        <f>IF(P861="사용자항목12", L861, 0)</f>
        <v>0</v>
      </c>
      <c r="AO861">
        <f>IF(P861="사용자항목13", L861, 0)</f>
        <v>0</v>
      </c>
      <c r="AP861">
        <f>IF(P861="사용자항목14", L861, 0)</f>
        <v>0</v>
      </c>
      <c r="AQ861">
        <f>IF(P861="사용자항목15", L861, 0)</f>
        <v>0</v>
      </c>
      <c r="AR861">
        <f>IF(P861="사용자항목16", L861, 0)</f>
        <v>0</v>
      </c>
      <c r="AS861">
        <f>IF(P861="사용자항목17", L861, 0)</f>
        <v>0</v>
      </c>
      <c r="AT861">
        <f>IF(P861="사용자항목18", L861, 0)</f>
        <v>0</v>
      </c>
      <c r="AU861">
        <f>IF(P861="사용자항목19", L861, 0)</f>
        <v>0</v>
      </c>
    </row>
    <row r="862" spans="1:50" ht="23.1" customHeight="1" x14ac:dyDescent="0.3">
      <c r="A862" s="6" t="s">
        <v>406</v>
      </c>
      <c r="B862" s="6" t="s">
        <v>408</v>
      </c>
      <c r="C862" s="8" t="s">
        <v>154</v>
      </c>
      <c r="D862" s="9">
        <v>2</v>
      </c>
      <c r="E862" s="9"/>
      <c r="F862" s="9">
        <f>ROUNDDOWN(D862*E862, 0)</f>
        <v>0</v>
      </c>
      <c r="G862" s="9"/>
      <c r="H862" s="9">
        <f>ROUNDDOWN(D862*G862, 0)</f>
        <v>0</v>
      </c>
      <c r="I862" s="9"/>
      <c r="J862" s="9">
        <f>ROUNDDOWN(D862*I862, 0)</f>
        <v>0</v>
      </c>
      <c r="K862" s="9">
        <f>E862+G862+I862</f>
        <v>0</v>
      </c>
      <c r="L862" s="9">
        <f>F862+H862+J862</f>
        <v>0</v>
      </c>
      <c r="M862" s="15"/>
      <c r="O862" t="str">
        <f>""</f>
        <v/>
      </c>
      <c r="P862" s="1" t="s">
        <v>129</v>
      </c>
      <c r="Q862">
        <v>1</v>
      </c>
      <c r="R862">
        <f>IF(P862="기계경비", J862, 0)</f>
        <v>0</v>
      </c>
      <c r="S862">
        <f>IF(P862="운반비", J862, 0)</f>
        <v>0</v>
      </c>
      <c r="T862">
        <f>IF(P862="작업부산물", F862, 0)</f>
        <v>0</v>
      </c>
      <c r="U862">
        <f>IF(P862="관급", F862, 0)</f>
        <v>0</v>
      </c>
      <c r="V862">
        <f>IF(P862="외주비", J862, 0)</f>
        <v>0</v>
      </c>
      <c r="W862">
        <f>IF(P862="장비비", J862, 0)</f>
        <v>0</v>
      </c>
      <c r="X862">
        <f>IF(P862="폐기물처리비", J862, 0)</f>
        <v>0</v>
      </c>
      <c r="Y862">
        <f>IF(P862="가설비", J862, 0)</f>
        <v>0</v>
      </c>
      <c r="Z862">
        <f>IF(P862="잡비제외분", F862, 0)</f>
        <v>0</v>
      </c>
      <c r="AA862">
        <f>IF(P862="사급자재대", L862, 0)</f>
        <v>0</v>
      </c>
      <c r="AB862">
        <f>IF(P862="관급자재대", L862, 0)</f>
        <v>0</v>
      </c>
      <c r="AC862">
        <f>IF(P862="관급자 관급 자재대", L862, 0)</f>
        <v>0</v>
      </c>
      <c r="AD862">
        <f>IF(P862="사용자항목2", L862, 0)</f>
        <v>0</v>
      </c>
      <c r="AE862">
        <f>IF(P862="안전관리비", L862, 0)</f>
        <v>0</v>
      </c>
      <c r="AF862">
        <f>IF(P862="품질관리비", L862, 0)</f>
        <v>0</v>
      </c>
      <c r="AG862">
        <f>IF(P862="사용자항목5", L862, 0)</f>
        <v>0</v>
      </c>
      <c r="AH862">
        <f>IF(P862="사용자항목6", L862, 0)</f>
        <v>0</v>
      </c>
      <c r="AI862">
        <f>IF(P862="사용자항목7", L862, 0)</f>
        <v>0</v>
      </c>
      <c r="AJ862">
        <f>IF(P862="사용자항목8", L862, 0)</f>
        <v>0</v>
      </c>
      <c r="AK862">
        <f>IF(P862="사용자항목9", L862, 0)</f>
        <v>0</v>
      </c>
      <c r="AL862">
        <f>IF(P862="사용자항목10", L862, 0)</f>
        <v>0</v>
      </c>
      <c r="AM862">
        <f>IF(P862="사용자항목11", L862, 0)</f>
        <v>0</v>
      </c>
      <c r="AN862">
        <f>IF(P862="사용자항목12", L862, 0)</f>
        <v>0</v>
      </c>
      <c r="AO862">
        <f>IF(P862="사용자항목13", L862, 0)</f>
        <v>0</v>
      </c>
      <c r="AP862">
        <f>IF(P862="사용자항목14", L862, 0)</f>
        <v>0</v>
      </c>
      <c r="AQ862">
        <f>IF(P862="사용자항목15", L862, 0)</f>
        <v>0</v>
      </c>
      <c r="AR862">
        <f>IF(P862="사용자항목16", L862, 0)</f>
        <v>0</v>
      </c>
      <c r="AS862">
        <f>IF(P862="사용자항목17", L862, 0)</f>
        <v>0</v>
      </c>
      <c r="AT862">
        <f>IF(P862="사용자항목18", L862, 0)</f>
        <v>0</v>
      </c>
      <c r="AU862">
        <f>IF(P862="사용자항목19", L862, 0)</f>
        <v>0</v>
      </c>
    </row>
    <row r="863" spans="1:50" ht="23.1" customHeight="1" x14ac:dyDescent="0.3">
      <c r="A863" s="7"/>
      <c r="B863" s="7"/>
      <c r="C863" s="14"/>
      <c r="D863" s="9"/>
      <c r="E863" s="9"/>
      <c r="F863" s="9"/>
      <c r="G863" s="9"/>
      <c r="H863" s="9"/>
      <c r="I863" s="9"/>
      <c r="J863" s="9"/>
      <c r="K863" s="9"/>
      <c r="L863" s="9"/>
      <c r="M863" s="9"/>
    </row>
    <row r="864" spans="1:50" ht="23.1" customHeight="1" x14ac:dyDescent="0.3">
      <c r="A864" s="7"/>
      <c r="B864" s="7"/>
      <c r="C864" s="14"/>
      <c r="D864" s="9"/>
      <c r="E864" s="9"/>
      <c r="F864" s="9"/>
      <c r="G864" s="9"/>
      <c r="H864" s="9"/>
      <c r="I864" s="9"/>
      <c r="J864" s="9"/>
      <c r="K864" s="9"/>
      <c r="L864" s="9"/>
      <c r="M864" s="9"/>
    </row>
    <row r="865" spans="1:50" ht="23.1" customHeight="1" x14ac:dyDescent="0.3">
      <c r="A865" s="7"/>
      <c r="B865" s="7"/>
      <c r="C865" s="14"/>
      <c r="D865" s="9"/>
      <c r="E865" s="9"/>
      <c r="F865" s="9"/>
      <c r="G865" s="9"/>
      <c r="H865" s="9"/>
      <c r="I865" s="9"/>
      <c r="J865" s="9"/>
      <c r="K865" s="9"/>
      <c r="L865" s="9"/>
      <c r="M865" s="9"/>
    </row>
    <row r="866" spans="1:50" ht="23.1" customHeight="1" x14ac:dyDescent="0.3">
      <c r="A866" s="7"/>
      <c r="B866" s="7"/>
      <c r="C866" s="14"/>
      <c r="D866" s="9"/>
      <c r="E866" s="9"/>
      <c r="F866" s="9"/>
      <c r="G866" s="9"/>
      <c r="H866" s="9"/>
      <c r="I866" s="9"/>
      <c r="J866" s="9"/>
      <c r="K866" s="9"/>
      <c r="L866" s="9"/>
      <c r="M866" s="9"/>
    </row>
    <row r="867" spans="1:50" ht="23.1" customHeight="1" x14ac:dyDescent="0.3">
      <c r="A867" s="7"/>
      <c r="B867" s="7"/>
      <c r="C867" s="14"/>
      <c r="D867" s="9"/>
      <c r="E867" s="9"/>
      <c r="F867" s="9"/>
      <c r="G867" s="9"/>
      <c r="H867" s="9"/>
      <c r="I867" s="9"/>
      <c r="J867" s="9"/>
      <c r="K867" s="9"/>
      <c r="L867" s="9"/>
      <c r="M867" s="9"/>
    </row>
    <row r="868" spans="1:50" ht="23.1" customHeight="1" x14ac:dyDescent="0.3">
      <c r="A868" s="7"/>
      <c r="B868" s="7"/>
      <c r="C868" s="14"/>
      <c r="D868" s="9"/>
      <c r="E868" s="9"/>
      <c r="F868" s="9"/>
      <c r="G868" s="9"/>
      <c r="H868" s="9"/>
      <c r="I868" s="9"/>
      <c r="J868" s="9"/>
      <c r="K868" s="9"/>
      <c r="L868" s="9"/>
      <c r="M868" s="9"/>
    </row>
    <row r="869" spans="1:50" ht="23.1" customHeight="1" x14ac:dyDescent="0.3">
      <c r="A869" s="7"/>
      <c r="B869" s="7"/>
      <c r="C869" s="14"/>
      <c r="D869" s="9"/>
      <c r="E869" s="9"/>
      <c r="F869" s="9"/>
      <c r="G869" s="9"/>
      <c r="H869" s="9"/>
      <c r="I869" s="9"/>
      <c r="J869" s="9"/>
      <c r="K869" s="9"/>
      <c r="L869" s="9"/>
      <c r="M869" s="9"/>
    </row>
    <row r="870" spans="1:50" ht="23.1" customHeight="1" x14ac:dyDescent="0.3">
      <c r="A870" s="7"/>
      <c r="B870" s="7"/>
      <c r="C870" s="14"/>
      <c r="D870" s="9"/>
      <c r="E870" s="9"/>
      <c r="F870" s="9"/>
      <c r="G870" s="9"/>
      <c r="H870" s="9"/>
      <c r="I870" s="9"/>
      <c r="J870" s="9"/>
      <c r="K870" s="9"/>
      <c r="L870" s="9"/>
      <c r="M870" s="9"/>
    </row>
    <row r="871" spans="1:50" ht="23.1" customHeight="1" x14ac:dyDescent="0.3">
      <c r="A871" s="7"/>
      <c r="B871" s="7"/>
      <c r="C871" s="14"/>
      <c r="D871" s="9"/>
      <c r="E871" s="9"/>
      <c r="F871" s="9"/>
      <c r="G871" s="9"/>
      <c r="H871" s="9"/>
      <c r="I871" s="9"/>
      <c r="J871" s="9"/>
      <c r="K871" s="9"/>
      <c r="L871" s="9"/>
      <c r="M871" s="9"/>
    </row>
    <row r="872" spans="1:50" ht="23.1" customHeight="1" x14ac:dyDescent="0.3">
      <c r="A872" s="7"/>
      <c r="B872" s="7"/>
      <c r="C872" s="14"/>
      <c r="D872" s="9"/>
      <c r="E872" s="9"/>
      <c r="F872" s="9"/>
      <c r="G872" s="9"/>
      <c r="H872" s="9"/>
      <c r="I872" s="9"/>
      <c r="J872" s="9"/>
      <c r="K872" s="9"/>
      <c r="L872" s="9"/>
      <c r="M872" s="9"/>
    </row>
    <row r="873" spans="1:50" ht="23.1" customHeight="1" x14ac:dyDescent="0.3">
      <c r="A873" s="7"/>
      <c r="B873" s="7"/>
      <c r="C873" s="14"/>
      <c r="D873" s="9"/>
      <c r="E873" s="9"/>
      <c r="F873" s="9"/>
      <c r="G873" s="9"/>
      <c r="H873" s="9"/>
      <c r="I873" s="9"/>
      <c r="J873" s="9"/>
      <c r="K873" s="9"/>
      <c r="L873" s="9"/>
      <c r="M873" s="9"/>
    </row>
    <row r="874" spans="1:50" ht="23.1" customHeight="1" x14ac:dyDescent="0.3">
      <c r="A874" s="7"/>
      <c r="B874" s="7"/>
      <c r="C874" s="14"/>
      <c r="D874" s="9"/>
      <c r="E874" s="9"/>
      <c r="F874" s="9"/>
      <c r="G874" s="9"/>
      <c r="H874" s="9"/>
      <c r="I874" s="9"/>
      <c r="J874" s="9"/>
      <c r="K874" s="9"/>
      <c r="L874" s="9"/>
      <c r="M874" s="9"/>
    </row>
    <row r="875" spans="1:50" ht="23.1" customHeight="1" x14ac:dyDescent="0.3">
      <c r="A875" s="7"/>
      <c r="B875" s="7"/>
      <c r="C875" s="14"/>
      <c r="D875" s="9"/>
      <c r="E875" s="9"/>
      <c r="F875" s="9"/>
      <c r="G875" s="9"/>
      <c r="H875" s="9"/>
      <c r="I875" s="9"/>
      <c r="J875" s="9"/>
      <c r="K875" s="9"/>
      <c r="L875" s="9"/>
      <c r="M875" s="9"/>
    </row>
    <row r="876" spans="1:50" ht="23.1" customHeight="1" x14ac:dyDescent="0.3">
      <c r="A876" s="7"/>
      <c r="B876" s="7"/>
      <c r="C876" s="14"/>
      <c r="D876" s="9"/>
      <c r="E876" s="9"/>
      <c r="F876" s="9"/>
      <c r="G876" s="9"/>
      <c r="H876" s="9"/>
      <c r="I876" s="9"/>
      <c r="J876" s="9"/>
      <c r="K876" s="9"/>
      <c r="L876" s="9"/>
      <c r="M876" s="9"/>
    </row>
    <row r="877" spans="1:50" ht="23.1" customHeight="1" x14ac:dyDescent="0.3">
      <c r="A877" s="7"/>
      <c r="B877" s="7"/>
      <c r="C877" s="14"/>
      <c r="D877" s="9"/>
      <c r="E877" s="9"/>
      <c r="F877" s="9"/>
      <c r="G877" s="9"/>
      <c r="H877" s="9"/>
      <c r="I877" s="9"/>
      <c r="J877" s="9"/>
      <c r="K877" s="9"/>
      <c r="L877" s="9"/>
      <c r="M877" s="9"/>
    </row>
    <row r="878" spans="1:50" ht="23.1" customHeight="1" x14ac:dyDescent="0.3">
      <c r="A878" s="10" t="s">
        <v>131</v>
      </c>
      <c r="B878" s="11"/>
      <c r="C878" s="12"/>
      <c r="D878" s="13"/>
      <c r="E878" s="13"/>
      <c r="F878" s="13">
        <f>ROUNDDOWN(SUMIF(Q861:Q877, "1", F861:F877), 0)</f>
        <v>0</v>
      </c>
      <c r="G878" s="13"/>
      <c r="H878" s="13">
        <f>ROUNDDOWN(SUMIF(Q861:Q877, "1", H861:H877), 0)</f>
        <v>0</v>
      </c>
      <c r="I878" s="13"/>
      <c r="J878" s="13">
        <f>ROUNDDOWN(SUMIF(Q861:Q877, "1", J861:J877), 0)</f>
        <v>0</v>
      </c>
      <c r="K878" s="13"/>
      <c r="L878" s="13">
        <f>F878+H878+J878</f>
        <v>0</v>
      </c>
      <c r="M878" s="13"/>
      <c r="R878">
        <f t="shared" ref="R878:AX878" si="740">ROUNDDOWN(SUM(R861:R862), 0)</f>
        <v>0</v>
      </c>
      <c r="S878">
        <f t="shared" si="740"/>
        <v>0</v>
      </c>
      <c r="T878">
        <f t="shared" si="740"/>
        <v>0</v>
      </c>
      <c r="U878">
        <f t="shared" si="740"/>
        <v>0</v>
      </c>
      <c r="V878">
        <f t="shared" si="740"/>
        <v>0</v>
      </c>
      <c r="W878">
        <f t="shared" si="740"/>
        <v>0</v>
      </c>
      <c r="X878">
        <f t="shared" si="740"/>
        <v>0</v>
      </c>
      <c r="Y878">
        <f t="shared" si="740"/>
        <v>0</v>
      </c>
      <c r="Z878">
        <f t="shared" si="740"/>
        <v>0</v>
      </c>
      <c r="AA878">
        <f t="shared" si="740"/>
        <v>0</v>
      </c>
      <c r="AB878">
        <f t="shared" si="740"/>
        <v>0</v>
      </c>
      <c r="AC878">
        <f t="shared" si="740"/>
        <v>0</v>
      </c>
      <c r="AD878">
        <f t="shared" si="740"/>
        <v>0</v>
      </c>
      <c r="AE878">
        <f t="shared" si="740"/>
        <v>0</v>
      </c>
      <c r="AF878">
        <f t="shared" si="740"/>
        <v>0</v>
      </c>
      <c r="AG878">
        <f t="shared" si="740"/>
        <v>0</v>
      </c>
      <c r="AH878">
        <f t="shared" si="740"/>
        <v>0</v>
      </c>
      <c r="AI878">
        <f t="shared" si="740"/>
        <v>0</v>
      </c>
      <c r="AJ878">
        <f t="shared" si="740"/>
        <v>0</v>
      </c>
      <c r="AK878">
        <f t="shared" si="740"/>
        <v>0</v>
      </c>
      <c r="AL878">
        <f t="shared" si="740"/>
        <v>0</v>
      </c>
      <c r="AM878">
        <f t="shared" si="740"/>
        <v>0</v>
      </c>
      <c r="AN878">
        <f t="shared" si="740"/>
        <v>0</v>
      </c>
      <c r="AO878">
        <f t="shared" si="740"/>
        <v>0</v>
      </c>
      <c r="AP878">
        <f t="shared" si="740"/>
        <v>0</v>
      </c>
      <c r="AQ878">
        <f t="shared" si="740"/>
        <v>0</v>
      </c>
      <c r="AR878">
        <f t="shared" si="740"/>
        <v>0</v>
      </c>
      <c r="AS878">
        <f t="shared" si="740"/>
        <v>0</v>
      </c>
      <c r="AT878">
        <f t="shared" si="740"/>
        <v>0</v>
      </c>
      <c r="AU878">
        <f t="shared" si="740"/>
        <v>0</v>
      </c>
      <c r="AV878">
        <f t="shared" si="740"/>
        <v>0</v>
      </c>
      <c r="AW878">
        <f t="shared" si="740"/>
        <v>0</v>
      </c>
      <c r="AX878">
        <f t="shared" si="740"/>
        <v>0</v>
      </c>
    </row>
    <row r="879" spans="1:50" ht="23.1" customHeight="1" x14ac:dyDescent="0.3">
      <c r="A879" s="57" t="s">
        <v>533</v>
      </c>
      <c r="B879" s="58"/>
      <c r="C879" s="58"/>
      <c r="D879" s="58"/>
      <c r="E879" s="58"/>
      <c r="F879" s="58"/>
      <c r="G879" s="58"/>
      <c r="H879" s="58"/>
      <c r="I879" s="58"/>
      <c r="J879" s="58"/>
      <c r="K879" s="58"/>
      <c r="L879" s="58"/>
      <c r="M879" s="58"/>
    </row>
    <row r="880" spans="1:50" ht="23.1" customHeight="1" x14ac:dyDescent="0.3">
      <c r="A880" s="6" t="s">
        <v>138</v>
      </c>
      <c r="B880" s="7"/>
      <c r="C880" s="8" t="s">
        <v>27</v>
      </c>
      <c r="D880" s="9">
        <v>166.3</v>
      </c>
      <c r="E880" s="9"/>
      <c r="F880" s="9">
        <f>ROUNDDOWN(D880*E880, 0)</f>
        <v>0</v>
      </c>
      <c r="G880" s="9"/>
      <c r="H880" s="9">
        <f>ROUNDDOWN(D880*G880, 0)</f>
        <v>0</v>
      </c>
      <c r="I880" s="9" t="e">
        <f>ROUNDDOWN(#REF!, 2)</f>
        <v>#REF!</v>
      </c>
      <c r="J880" s="9" t="e">
        <f>ROUNDDOWN(D880*I880, 0)</f>
        <v>#REF!</v>
      </c>
      <c r="K880" s="9" t="e">
        <f t="shared" ref="K880:L882" si="741">E880+G880+I880</f>
        <v>#REF!</v>
      </c>
      <c r="L880" s="9" t="e">
        <f t="shared" si="741"/>
        <v>#REF!</v>
      </c>
      <c r="M880" s="15"/>
      <c r="O880" t="str">
        <f>""</f>
        <v/>
      </c>
      <c r="P880" s="1" t="s">
        <v>129</v>
      </c>
      <c r="Q880">
        <v>1</v>
      </c>
      <c r="R880" t="e">
        <f>IF(P880="기계경비", J880, 0)</f>
        <v>#REF!</v>
      </c>
      <c r="S880">
        <f>IF(P880="운반비", J880, 0)</f>
        <v>0</v>
      </c>
      <c r="T880">
        <f>IF(P880="작업부산물", F880, 0)</f>
        <v>0</v>
      </c>
      <c r="U880">
        <f>IF(P880="관급", F880, 0)</f>
        <v>0</v>
      </c>
      <c r="V880">
        <f>IF(P880="외주비", J880, 0)</f>
        <v>0</v>
      </c>
      <c r="W880">
        <f>IF(P880="장비비", J880, 0)</f>
        <v>0</v>
      </c>
      <c r="X880">
        <f>IF(P880="폐기물처리비", J880, 0)</f>
        <v>0</v>
      </c>
      <c r="Y880">
        <f>IF(P880="가설비", J880, 0)</f>
        <v>0</v>
      </c>
      <c r="Z880">
        <f>IF(P880="잡비제외분", F880, 0)</f>
        <v>0</v>
      </c>
      <c r="AA880">
        <f>IF(P880="사급자재대", L880, 0)</f>
        <v>0</v>
      </c>
      <c r="AB880">
        <f>IF(P880="관급자재대", L880, 0)</f>
        <v>0</v>
      </c>
      <c r="AC880">
        <f>IF(P880="관급자 관급 자재대", L880, 0)</f>
        <v>0</v>
      </c>
      <c r="AD880">
        <f>IF(P880="사용자항목2", L880, 0)</f>
        <v>0</v>
      </c>
      <c r="AE880">
        <f>IF(P880="안전관리비", L880, 0)</f>
        <v>0</v>
      </c>
      <c r="AF880">
        <f>IF(P880="품질관리비", L880, 0)</f>
        <v>0</v>
      </c>
      <c r="AG880">
        <f>IF(P880="사용자항목5", L880, 0)</f>
        <v>0</v>
      </c>
      <c r="AH880">
        <f>IF(P880="사용자항목6", L880, 0)</f>
        <v>0</v>
      </c>
      <c r="AI880">
        <f>IF(P880="사용자항목7", L880, 0)</f>
        <v>0</v>
      </c>
      <c r="AJ880">
        <f>IF(P880="사용자항목8", L880, 0)</f>
        <v>0</v>
      </c>
      <c r="AK880">
        <f>IF(P880="사용자항목9", L880, 0)</f>
        <v>0</v>
      </c>
      <c r="AL880">
        <f>IF(P880="사용자항목10", L880, 0)</f>
        <v>0</v>
      </c>
      <c r="AM880">
        <f>IF(P880="사용자항목11", L880, 0)</f>
        <v>0</v>
      </c>
      <c r="AN880">
        <f>IF(P880="사용자항목12", L880, 0)</f>
        <v>0</v>
      </c>
      <c r="AO880">
        <f>IF(P880="사용자항목13", L880, 0)</f>
        <v>0</v>
      </c>
      <c r="AP880">
        <f>IF(P880="사용자항목14", L880, 0)</f>
        <v>0</v>
      </c>
      <c r="AQ880">
        <f>IF(P880="사용자항목15", L880, 0)</f>
        <v>0</v>
      </c>
      <c r="AR880">
        <f>IF(P880="사용자항목16", L880, 0)</f>
        <v>0</v>
      </c>
      <c r="AS880">
        <f>IF(P880="사용자항목17", L880, 0)</f>
        <v>0</v>
      </c>
      <c r="AT880">
        <f>IF(P880="사용자항목18", L880, 0)</f>
        <v>0</v>
      </c>
      <c r="AU880">
        <f>IF(P880="사용자항목19", L880, 0)</f>
        <v>0</v>
      </c>
    </row>
    <row r="881" spans="1:47" ht="23.1" customHeight="1" x14ac:dyDescent="0.3">
      <c r="A881" s="6" t="s">
        <v>361</v>
      </c>
      <c r="B881" s="6" t="s">
        <v>409</v>
      </c>
      <c r="C881" s="8" t="s">
        <v>27</v>
      </c>
      <c r="D881" s="9">
        <v>79.599999999999994</v>
      </c>
      <c r="E881" s="9"/>
      <c r="F881" s="9">
        <f>ROUNDDOWN(D881*E881, 0)</f>
        <v>0</v>
      </c>
      <c r="G881" s="9"/>
      <c r="H881" s="9">
        <f>ROUNDDOWN(D881*G881, 0)</f>
        <v>0</v>
      </c>
      <c r="I881" s="9"/>
      <c r="J881" s="9">
        <f>ROUNDDOWN(D881*I881, 0)</f>
        <v>0</v>
      </c>
      <c r="K881" s="9">
        <f t="shared" si="741"/>
        <v>0</v>
      </c>
      <c r="L881" s="9">
        <f t="shared" si="741"/>
        <v>0</v>
      </c>
      <c r="M881" s="15"/>
      <c r="O881" t="str">
        <f>""</f>
        <v/>
      </c>
      <c r="P881" s="1" t="s">
        <v>129</v>
      </c>
      <c r="Q881">
        <v>1</v>
      </c>
      <c r="R881">
        <f>IF(P881="기계경비", J881, 0)</f>
        <v>0</v>
      </c>
      <c r="S881">
        <f>IF(P881="운반비", J881, 0)</f>
        <v>0</v>
      </c>
      <c r="T881">
        <f>IF(P881="작업부산물", F881, 0)</f>
        <v>0</v>
      </c>
      <c r="U881">
        <f>IF(P881="관급", F881, 0)</f>
        <v>0</v>
      </c>
      <c r="V881">
        <f>IF(P881="외주비", J881, 0)</f>
        <v>0</v>
      </c>
      <c r="W881">
        <f>IF(P881="장비비", J881, 0)</f>
        <v>0</v>
      </c>
      <c r="X881">
        <f>IF(P881="폐기물처리비", J881, 0)</f>
        <v>0</v>
      </c>
      <c r="Y881">
        <f>IF(P881="가설비", J881, 0)</f>
        <v>0</v>
      </c>
      <c r="Z881">
        <f>IF(P881="잡비제외분", F881, 0)</f>
        <v>0</v>
      </c>
      <c r="AA881">
        <f>IF(P881="사급자재대", L881, 0)</f>
        <v>0</v>
      </c>
      <c r="AB881">
        <f>IF(P881="관급자재대", L881, 0)</f>
        <v>0</v>
      </c>
      <c r="AC881">
        <f>IF(P881="관급자 관급 자재대", L881, 0)</f>
        <v>0</v>
      </c>
      <c r="AD881">
        <f>IF(P881="사용자항목2", L881, 0)</f>
        <v>0</v>
      </c>
      <c r="AE881">
        <f>IF(P881="안전관리비", L881, 0)</f>
        <v>0</v>
      </c>
      <c r="AF881">
        <f>IF(P881="품질관리비", L881, 0)</f>
        <v>0</v>
      </c>
      <c r="AG881">
        <f>IF(P881="사용자항목5", L881, 0)</f>
        <v>0</v>
      </c>
      <c r="AH881">
        <f>IF(P881="사용자항목6", L881, 0)</f>
        <v>0</v>
      </c>
      <c r="AI881">
        <f>IF(P881="사용자항목7", L881, 0)</f>
        <v>0</v>
      </c>
      <c r="AJ881">
        <f>IF(P881="사용자항목8", L881, 0)</f>
        <v>0</v>
      </c>
      <c r="AK881">
        <f>IF(P881="사용자항목9", L881, 0)</f>
        <v>0</v>
      </c>
      <c r="AL881">
        <f>IF(P881="사용자항목10", L881, 0)</f>
        <v>0</v>
      </c>
      <c r="AM881">
        <f>IF(P881="사용자항목11", L881, 0)</f>
        <v>0</v>
      </c>
      <c r="AN881">
        <f>IF(P881="사용자항목12", L881, 0)</f>
        <v>0</v>
      </c>
      <c r="AO881">
        <f>IF(P881="사용자항목13", L881, 0)</f>
        <v>0</v>
      </c>
      <c r="AP881">
        <f>IF(P881="사용자항목14", L881, 0)</f>
        <v>0</v>
      </c>
      <c r="AQ881">
        <f>IF(P881="사용자항목15", L881, 0)</f>
        <v>0</v>
      </c>
      <c r="AR881">
        <f>IF(P881="사용자항목16", L881, 0)</f>
        <v>0</v>
      </c>
      <c r="AS881">
        <f>IF(P881="사용자항목17", L881, 0)</f>
        <v>0</v>
      </c>
      <c r="AT881">
        <f>IF(P881="사용자항목18", L881, 0)</f>
        <v>0</v>
      </c>
      <c r="AU881">
        <f>IF(P881="사용자항목19", L881, 0)</f>
        <v>0</v>
      </c>
    </row>
    <row r="882" spans="1:47" ht="23.1" customHeight="1" x14ac:dyDescent="0.3">
      <c r="A882" s="6" t="s">
        <v>361</v>
      </c>
      <c r="B882" s="6" t="s">
        <v>363</v>
      </c>
      <c r="C882" s="8" t="s">
        <v>27</v>
      </c>
      <c r="D882" s="9">
        <v>86.8</v>
      </c>
      <c r="E882" s="9"/>
      <c r="F882" s="9">
        <f>ROUNDDOWN(D882*E882, 0)</f>
        <v>0</v>
      </c>
      <c r="G882" s="9"/>
      <c r="H882" s="9">
        <f>ROUNDDOWN(D882*G882, 0)</f>
        <v>0</v>
      </c>
      <c r="I882" s="9"/>
      <c r="J882" s="9">
        <f>ROUNDDOWN(D882*I882, 0)</f>
        <v>0</v>
      </c>
      <c r="K882" s="9">
        <f t="shared" si="741"/>
        <v>0</v>
      </c>
      <c r="L882" s="9">
        <f t="shared" si="741"/>
        <v>0</v>
      </c>
      <c r="M882" s="15"/>
      <c r="O882" t="str">
        <f>""</f>
        <v/>
      </c>
      <c r="P882" s="1" t="s">
        <v>129</v>
      </c>
      <c r="Q882">
        <v>1</v>
      </c>
      <c r="R882">
        <f>IF(P882="기계경비", J882, 0)</f>
        <v>0</v>
      </c>
      <c r="S882">
        <f>IF(P882="운반비", J882, 0)</f>
        <v>0</v>
      </c>
      <c r="T882">
        <f>IF(P882="작업부산물", F882, 0)</f>
        <v>0</v>
      </c>
      <c r="U882">
        <f>IF(P882="관급", F882, 0)</f>
        <v>0</v>
      </c>
      <c r="V882">
        <f>IF(P882="외주비", J882, 0)</f>
        <v>0</v>
      </c>
      <c r="W882">
        <f>IF(P882="장비비", J882, 0)</f>
        <v>0</v>
      </c>
      <c r="X882">
        <f>IF(P882="폐기물처리비", J882, 0)</f>
        <v>0</v>
      </c>
      <c r="Y882">
        <f>IF(P882="가설비", J882, 0)</f>
        <v>0</v>
      </c>
      <c r="Z882">
        <f>IF(P882="잡비제외분", F882, 0)</f>
        <v>0</v>
      </c>
      <c r="AA882">
        <f>IF(P882="사급자재대", L882, 0)</f>
        <v>0</v>
      </c>
      <c r="AB882">
        <f>IF(P882="관급자재대", L882, 0)</f>
        <v>0</v>
      </c>
      <c r="AC882">
        <f>IF(P882="관급자 관급 자재대", L882, 0)</f>
        <v>0</v>
      </c>
      <c r="AD882">
        <f>IF(P882="사용자항목2", L882, 0)</f>
        <v>0</v>
      </c>
      <c r="AE882">
        <f>IF(P882="안전관리비", L882, 0)</f>
        <v>0</v>
      </c>
      <c r="AF882">
        <f>IF(P882="품질관리비", L882, 0)</f>
        <v>0</v>
      </c>
      <c r="AG882">
        <f>IF(P882="사용자항목5", L882, 0)</f>
        <v>0</v>
      </c>
      <c r="AH882">
        <f>IF(P882="사용자항목6", L882, 0)</f>
        <v>0</v>
      </c>
      <c r="AI882">
        <f>IF(P882="사용자항목7", L882, 0)</f>
        <v>0</v>
      </c>
      <c r="AJ882">
        <f>IF(P882="사용자항목8", L882, 0)</f>
        <v>0</v>
      </c>
      <c r="AK882">
        <f>IF(P882="사용자항목9", L882, 0)</f>
        <v>0</v>
      </c>
      <c r="AL882">
        <f>IF(P882="사용자항목10", L882, 0)</f>
        <v>0</v>
      </c>
      <c r="AM882">
        <f>IF(P882="사용자항목11", L882, 0)</f>
        <v>0</v>
      </c>
      <c r="AN882">
        <f>IF(P882="사용자항목12", L882, 0)</f>
        <v>0</v>
      </c>
      <c r="AO882">
        <f>IF(P882="사용자항목13", L882, 0)</f>
        <v>0</v>
      </c>
      <c r="AP882">
        <f>IF(P882="사용자항목14", L882, 0)</f>
        <v>0</v>
      </c>
      <c r="AQ882">
        <f>IF(P882="사용자항목15", L882, 0)</f>
        <v>0</v>
      </c>
      <c r="AR882">
        <f>IF(P882="사용자항목16", L882, 0)</f>
        <v>0</v>
      </c>
      <c r="AS882">
        <f>IF(P882="사용자항목17", L882, 0)</f>
        <v>0</v>
      </c>
      <c r="AT882">
        <f>IF(P882="사용자항목18", L882, 0)</f>
        <v>0</v>
      </c>
      <c r="AU882">
        <f>IF(P882="사용자항목19", L882, 0)</f>
        <v>0</v>
      </c>
    </row>
    <row r="883" spans="1:47" ht="23.1" customHeight="1" x14ac:dyDescent="0.3">
      <c r="A883" s="7"/>
      <c r="B883" s="7"/>
      <c r="C883" s="14"/>
      <c r="D883" s="9"/>
      <c r="E883" s="9"/>
      <c r="F883" s="9"/>
      <c r="G883" s="9"/>
      <c r="H883" s="9"/>
      <c r="I883" s="9"/>
      <c r="J883" s="9"/>
      <c r="K883" s="9"/>
      <c r="L883" s="9"/>
      <c r="M883" s="9"/>
    </row>
    <row r="884" spans="1:47" ht="23.1" customHeight="1" x14ac:dyDescent="0.3">
      <c r="A884" s="7"/>
      <c r="B884" s="7"/>
      <c r="C884" s="14"/>
      <c r="D884" s="9"/>
      <c r="E884" s="9"/>
      <c r="F884" s="9"/>
      <c r="G884" s="9"/>
      <c r="H884" s="9"/>
      <c r="I884" s="9"/>
      <c r="J884" s="9"/>
      <c r="K884" s="9"/>
      <c r="L884" s="9"/>
      <c r="M884" s="9"/>
    </row>
    <row r="885" spans="1:47" ht="23.1" customHeight="1" x14ac:dyDescent="0.3">
      <c r="A885" s="7"/>
      <c r="B885" s="7"/>
      <c r="C885" s="14"/>
      <c r="D885" s="9"/>
      <c r="E885" s="9"/>
      <c r="F885" s="9"/>
      <c r="G885" s="9"/>
      <c r="H885" s="9"/>
      <c r="I885" s="9"/>
      <c r="J885" s="9"/>
      <c r="K885" s="9"/>
      <c r="L885" s="9"/>
      <c r="M885" s="9"/>
    </row>
    <row r="886" spans="1:47" ht="23.1" customHeight="1" x14ac:dyDescent="0.3">
      <c r="A886" s="7"/>
      <c r="B886" s="7"/>
      <c r="C886" s="14"/>
      <c r="D886" s="9"/>
      <c r="E886" s="9"/>
      <c r="F886" s="9"/>
      <c r="G886" s="9"/>
      <c r="H886" s="9"/>
      <c r="I886" s="9"/>
      <c r="J886" s="9"/>
      <c r="K886" s="9"/>
      <c r="L886" s="9"/>
      <c r="M886" s="9"/>
    </row>
    <row r="887" spans="1:47" ht="23.1" customHeight="1" x14ac:dyDescent="0.3">
      <c r="A887" s="7"/>
      <c r="B887" s="7"/>
      <c r="C887" s="14"/>
      <c r="D887" s="9"/>
      <c r="E887" s="9"/>
      <c r="F887" s="9"/>
      <c r="G887" s="9"/>
      <c r="H887" s="9"/>
      <c r="I887" s="9"/>
      <c r="J887" s="9"/>
      <c r="K887" s="9"/>
      <c r="L887" s="9"/>
      <c r="M887" s="9"/>
    </row>
    <row r="888" spans="1:47" ht="23.1" customHeight="1" x14ac:dyDescent="0.3">
      <c r="A888" s="7"/>
      <c r="B888" s="7"/>
      <c r="C888" s="14"/>
      <c r="D888" s="9"/>
      <c r="E888" s="9"/>
      <c r="F888" s="9"/>
      <c r="G888" s="9"/>
      <c r="H888" s="9"/>
      <c r="I888" s="9"/>
      <c r="J888" s="9"/>
      <c r="K888" s="9"/>
      <c r="L888" s="9"/>
      <c r="M888" s="9"/>
    </row>
    <row r="889" spans="1:47" ht="23.1" customHeight="1" x14ac:dyDescent="0.3">
      <c r="A889" s="7"/>
      <c r="B889" s="7"/>
      <c r="C889" s="14"/>
      <c r="D889" s="9"/>
      <c r="E889" s="9"/>
      <c r="F889" s="9"/>
      <c r="G889" s="9"/>
      <c r="H889" s="9"/>
      <c r="I889" s="9"/>
      <c r="J889" s="9"/>
      <c r="K889" s="9"/>
      <c r="L889" s="9"/>
      <c r="M889" s="9"/>
    </row>
    <row r="890" spans="1:47" ht="23.1" customHeight="1" x14ac:dyDescent="0.3">
      <c r="A890" s="7"/>
      <c r="B890" s="7"/>
      <c r="C890" s="14"/>
      <c r="D890" s="9"/>
      <c r="E890" s="9"/>
      <c r="F890" s="9"/>
      <c r="G890" s="9"/>
      <c r="H890" s="9"/>
      <c r="I890" s="9"/>
      <c r="J890" s="9"/>
      <c r="K890" s="9"/>
      <c r="L890" s="9"/>
      <c r="M890" s="9"/>
    </row>
    <row r="891" spans="1:47" ht="23.1" customHeight="1" x14ac:dyDescent="0.3">
      <c r="A891" s="7"/>
      <c r="B891" s="7"/>
      <c r="C891" s="14"/>
      <c r="D891" s="9"/>
      <c r="E891" s="9"/>
      <c r="F891" s="9"/>
      <c r="G891" s="9"/>
      <c r="H891" s="9"/>
      <c r="I891" s="9"/>
      <c r="J891" s="9"/>
      <c r="K891" s="9"/>
      <c r="L891" s="9"/>
      <c r="M891" s="9"/>
    </row>
    <row r="892" spans="1:47" ht="23.1" customHeight="1" x14ac:dyDescent="0.3">
      <c r="A892" s="7"/>
      <c r="B892" s="7"/>
      <c r="C892" s="14"/>
      <c r="D892" s="9"/>
      <c r="E892" s="9"/>
      <c r="F892" s="9"/>
      <c r="G892" s="9"/>
      <c r="H892" s="9"/>
      <c r="I892" s="9"/>
      <c r="J892" s="9"/>
      <c r="K892" s="9"/>
      <c r="L892" s="9"/>
      <c r="M892" s="9"/>
    </row>
    <row r="893" spans="1:47" ht="23.1" customHeight="1" x14ac:dyDescent="0.3">
      <c r="A893" s="7"/>
      <c r="B893" s="7"/>
      <c r="C893" s="14"/>
      <c r="D893" s="9"/>
      <c r="E893" s="9"/>
      <c r="F893" s="9"/>
      <c r="G893" s="9"/>
      <c r="H893" s="9"/>
      <c r="I893" s="9"/>
      <c r="J893" s="9"/>
      <c r="K893" s="9"/>
      <c r="L893" s="9"/>
      <c r="M893" s="9"/>
    </row>
    <row r="894" spans="1:47" ht="23.1" customHeight="1" x14ac:dyDescent="0.3">
      <c r="A894" s="7"/>
      <c r="B894" s="7"/>
      <c r="C894" s="14"/>
      <c r="D894" s="9"/>
      <c r="E894" s="9"/>
      <c r="F894" s="9"/>
      <c r="G894" s="9"/>
      <c r="H894" s="9"/>
      <c r="I894" s="9"/>
      <c r="J894" s="9"/>
      <c r="K894" s="9"/>
      <c r="L894" s="9"/>
      <c r="M894" s="9"/>
    </row>
    <row r="895" spans="1:47" ht="23.1" customHeight="1" x14ac:dyDescent="0.3">
      <c r="A895" s="7"/>
      <c r="B895" s="7"/>
      <c r="C895" s="14"/>
      <c r="D895" s="9"/>
      <c r="E895" s="9"/>
      <c r="F895" s="9"/>
      <c r="G895" s="9"/>
      <c r="H895" s="9"/>
      <c r="I895" s="9"/>
      <c r="J895" s="9"/>
      <c r="K895" s="9"/>
      <c r="L895" s="9"/>
      <c r="M895" s="9"/>
    </row>
    <row r="896" spans="1:47" ht="23.1" customHeight="1" x14ac:dyDescent="0.3">
      <c r="A896" s="7"/>
      <c r="B896" s="7"/>
      <c r="C896" s="14"/>
      <c r="D896" s="9"/>
      <c r="E896" s="9"/>
      <c r="F896" s="9"/>
      <c r="G896" s="9"/>
      <c r="H896" s="9"/>
      <c r="I896" s="9"/>
      <c r="J896" s="9"/>
      <c r="K896" s="9"/>
      <c r="L896" s="9"/>
      <c r="M896" s="9"/>
    </row>
    <row r="897" spans="1:50" ht="23.1" customHeight="1" x14ac:dyDescent="0.3">
      <c r="A897" s="10" t="s">
        <v>131</v>
      </c>
      <c r="B897" s="11"/>
      <c r="C897" s="12"/>
      <c r="D897" s="13"/>
      <c r="E897" s="13"/>
      <c r="F897" s="13">
        <f>ROUNDDOWN(SUMIF(Q880:Q896, "1", F880:F896), 0)</f>
        <v>0</v>
      </c>
      <c r="G897" s="13"/>
      <c r="H897" s="13">
        <f>ROUNDDOWN(SUMIF(Q880:Q896, "1", H880:H896), 0)</f>
        <v>0</v>
      </c>
      <c r="I897" s="13"/>
      <c r="J897" s="13" t="e">
        <f>ROUNDDOWN(SUMIF(Q880:Q896, "1", J880:J896), 0)</f>
        <v>#REF!</v>
      </c>
      <c r="K897" s="13"/>
      <c r="L897" s="13" t="e">
        <f>F897+H897+J897</f>
        <v>#REF!</v>
      </c>
      <c r="M897" s="13"/>
      <c r="R897" t="e">
        <f t="shared" ref="R897:AX897" si="742">ROUNDDOWN(SUM(R880:R882), 0)</f>
        <v>#REF!</v>
      </c>
      <c r="S897">
        <f t="shared" si="742"/>
        <v>0</v>
      </c>
      <c r="T897">
        <f t="shared" si="742"/>
        <v>0</v>
      </c>
      <c r="U897">
        <f t="shared" si="742"/>
        <v>0</v>
      </c>
      <c r="V897">
        <f t="shared" si="742"/>
        <v>0</v>
      </c>
      <c r="W897">
        <f t="shared" si="742"/>
        <v>0</v>
      </c>
      <c r="X897">
        <f t="shared" si="742"/>
        <v>0</v>
      </c>
      <c r="Y897">
        <f t="shared" si="742"/>
        <v>0</v>
      </c>
      <c r="Z897">
        <f t="shared" si="742"/>
        <v>0</v>
      </c>
      <c r="AA897">
        <f t="shared" si="742"/>
        <v>0</v>
      </c>
      <c r="AB897">
        <f t="shared" si="742"/>
        <v>0</v>
      </c>
      <c r="AC897">
        <f t="shared" si="742"/>
        <v>0</v>
      </c>
      <c r="AD897">
        <f t="shared" si="742"/>
        <v>0</v>
      </c>
      <c r="AE897">
        <f t="shared" si="742"/>
        <v>0</v>
      </c>
      <c r="AF897">
        <f t="shared" si="742"/>
        <v>0</v>
      </c>
      <c r="AG897">
        <f t="shared" si="742"/>
        <v>0</v>
      </c>
      <c r="AH897">
        <f t="shared" si="742"/>
        <v>0</v>
      </c>
      <c r="AI897">
        <f t="shared" si="742"/>
        <v>0</v>
      </c>
      <c r="AJ897">
        <f t="shared" si="742"/>
        <v>0</v>
      </c>
      <c r="AK897">
        <f t="shared" si="742"/>
        <v>0</v>
      </c>
      <c r="AL897">
        <f t="shared" si="742"/>
        <v>0</v>
      </c>
      <c r="AM897">
        <f t="shared" si="742"/>
        <v>0</v>
      </c>
      <c r="AN897">
        <f t="shared" si="742"/>
        <v>0</v>
      </c>
      <c r="AO897">
        <f t="shared" si="742"/>
        <v>0</v>
      </c>
      <c r="AP897">
        <f t="shared" si="742"/>
        <v>0</v>
      </c>
      <c r="AQ897">
        <f t="shared" si="742"/>
        <v>0</v>
      </c>
      <c r="AR897">
        <f t="shared" si="742"/>
        <v>0</v>
      </c>
      <c r="AS897">
        <f t="shared" si="742"/>
        <v>0</v>
      </c>
      <c r="AT897">
        <f t="shared" si="742"/>
        <v>0</v>
      </c>
      <c r="AU897">
        <f t="shared" si="742"/>
        <v>0</v>
      </c>
      <c r="AV897">
        <f t="shared" si="742"/>
        <v>0</v>
      </c>
      <c r="AW897">
        <f t="shared" si="742"/>
        <v>0</v>
      </c>
      <c r="AX897">
        <f t="shared" si="742"/>
        <v>0</v>
      </c>
    </row>
    <row r="898" spans="1:50" ht="23.1" customHeight="1" x14ac:dyDescent="0.3">
      <c r="A898" s="57" t="s">
        <v>534</v>
      </c>
      <c r="B898" s="58"/>
      <c r="C898" s="58"/>
      <c r="D898" s="58"/>
      <c r="E898" s="58"/>
      <c r="F898" s="58"/>
      <c r="G898" s="58"/>
      <c r="H898" s="58"/>
      <c r="I898" s="58"/>
      <c r="J898" s="58"/>
      <c r="K898" s="58"/>
      <c r="L898" s="58"/>
      <c r="M898" s="58"/>
    </row>
    <row r="899" spans="1:50" ht="23.1" customHeight="1" x14ac:dyDescent="0.3">
      <c r="A899" s="6" t="s">
        <v>177</v>
      </c>
      <c r="B899" s="6" t="s">
        <v>178</v>
      </c>
      <c r="C899" s="8" t="s">
        <v>179</v>
      </c>
      <c r="D899" s="9">
        <v>5</v>
      </c>
      <c r="E899" s="9"/>
      <c r="F899" s="9">
        <f>ROUNDDOWN(D899*E899, 0)</f>
        <v>0</v>
      </c>
      <c r="G899" s="9"/>
      <c r="H899" s="9">
        <f>ROUNDDOWN(D899*G899, 0)</f>
        <v>0</v>
      </c>
      <c r="I899" s="9"/>
      <c r="J899" s="9">
        <f>ROUNDDOWN(D899*I899, 0)</f>
        <v>0</v>
      </c>
      <c r="K899" s="9">
        <f>E899+G899+I899</f>
        <v>0</v>
      </c>
      <c r="L899" s="9">
        <f>F899+H899+J899</f>
        <v>0</v>
      </c>
      <c r="M899" s="15"/>
      <c r="O899" t="str">
        <f>""</f>
        <v/>
      </c>
      <c r="P899" s="1" t="s">
        <v>129</v>
      </c>
      <c r="Q899">
        <v>1</v>
      </c>
      <c r="R899">
        <f>IF(P899="기계경비", J899, 0)</f>
        <v>0</v>
      </c>
      <c r="S899">
        <f>IF(P899="운반비", J899, 0)</f>
        <v>0</v>
      </c>
      <c r="T899">
        <f>IF(P899="작업부산물", F899, 0)</f>
        <v>0</v>
      </c>
      <c r="U899">
        <f>IF(P899="관급", F899, 0)</f>
        <v>0</v>
      </c>
      <c r="V899">
        <f>IF(P899="외주비", J899, 0)</f>
        <v>0</v>
      </c>
      <c r="W899">
        <f>IF(P899="장비비", J899, 0)</f>
        <v>0</v>
      </c>
      <c r="X899">
        <f>IF(P899="폐기물처리비", J899, 0)</f>
        <v>0</v>
      </c>
      <c r="Y899">
        <f>IF(P899="가설비", J899, 0)</f>
        <v>0</v>
      </c>
      <c r="Z899">
        <f>IF(P899="잡비제외분", F899, 0)</f>
        <v>0</v>
      </c>
      <c r="AA899">
        <f>IF(P899="사급자재대", L899, 0)</f>
        <v>0</v>
      </c>
      <c r="AB899">
        <f>IF(P899="관급자재대", L899, 0)</f>
        <v>0</v>
      </c>
      <c r="AC899">
        <f>IF(P899="관급자 관급 자재대", L899, 0)</f>
        <v>0</v>
      </c>
      <c r="AD899">
        <f>IF(P899="사용자항목2", L899, 0)</f>
        <v>0</v>
      </c>
      <c r="AE899">
        <f>IF(P899="안전관리비", L899, 0)</f>
        <v>0</v>
      </c>
      <c r="AF899">
        <f>IF(P899="품질관리비", L899, 0)</f>
        <v>0</v>
      </c>
      <c r="AG899">
        <f>IF(P899="사용자항목5", L899, 0)</f>
        <v>0</v>
      </c>
      <c r="AH899">
        <f>IF(P899="사용자항목6", L899, 0)</f>
        <v>0</v>
      </c>
      <c r="AI899">
        <f>IF(P899="사용자항목7", L899, 0)</f>
        <v>0</v>
      </c>
      <c r="AJ899">
        <f>IF(P899="사용자항목8", L899, 0)</f>
        <v>0</v>
      </c>
      <c r="AK899">
        <f>IF(P899="사용자항목9", L899, 0)</f>
        <v>0</v>
      </c>
      <c r="AL899">
        <f>IF(P899="사용자항목10", L899, 0)</f>
        <v>0</v>
      </c>
      <c r="AM899">
        <f>IF(P899="사용자항목11", L899, 0)</f>
        <v>0</v>
      </c>
      <c r="AN899">
        <f>IF(P899="사용자항목12", L899, 0)</f>
        <v>0</v>
      </c>
      <c r="AO899">
        <f>IF(P899="사용자항목13", L899, 0)</f>
        <v>0</v>
      </c>
      <c r="AP899">
        <f>IF(P899="사용자항목14", L899, 0)</f>
        <v>0</v>
      </c>
      <c r="AQ899">
        <f>IF(P899="사용자항목15", L899, 0)</f>
        <v>0</v>
      </c>
      <c r="AR899">
        <f>IF(P899="사용자항목16", L899, 0)</f>
        <v>0</v>
      </c>
      <c r="AS899">
        <f>IF(P899="사용자항목17", L899, 0)</f>
        <v>0</v>
      </c>
      <c r="AT899">
        <f>IF(P899="사용자항목18", L899, 0)</f>
        <v>0</v>
      </c>
      <c r="AU899">
        <f>IF(P899="사용자항목19", L899, 0)</f>
        <v>0</v>
      </c>
    </row>
    <row r="900" spans="1:50" ht="23.1" customHeight="1" x14ac:dyDescent="0.3">
      <c r="A900" s="6" t="s">
        <v>236</v>
      </c>
      <c r="B900" s="6" t="s">
        <v>237</v>
      </c>
      <c r="C900" s="8" t="s">
        <v>27</v>
      </c>
      <c r="D900" s="9">
        <v>83.4</v>
      </c>
      <c r="E900" s="9"/>
      <c r="F900" s="9">
        <f>ROUNDDOWN(D900*E900, 0)</f>
        <v>0</v>
      </c>
      <c r="G900" s="9"/>
      <c r="H900" s="9">
        <f>ROUNDDOWN(D900*G900, 0)</f>
        <v>0</v>
      </c>
      <c r="I900" s="9"/>
      <c r="J900" s="9">
        <f>ROUNDDOWN(D900*I900, 0)</f>
        <v>0</v>
      </c>
      <c r="K900" s="9">
        <f>E900+G900+I900</f>
        <v>0</v>
      </c>
      <c r="L900" s="9">
        <f>F900+H900+J900</f>
        <v>0</v>
      </c>
      <c r="M900" s="15"/>
      <c r="O900" t="str">
        <f>""</f>
        <v/>
      </c>
      <c r="P900" s="1" t="s">
        <v>129</v>
      </c>
      <c r="Q900">
        <v>1</v>
      </c>
      <c r="R900">
        <f>IF(P900="기계경비", J900, 0)</f>
        <v>0</v>
      </c>
      <c r="S900">
        <f>IF(P900="운반비", J900, 0)</f>
        <v>0</v>
      </c>
      <c r="T900">
        <f>IF(P900="작업부산물", F900, 0)</f>
        <v>0</v>
      </c>
      <c r="U900">
        <f>IF(P900="관급", F900, 0)</f>
        <v>0</v>
      </c>
      <c r="V900">
        <f>IF(P900="외주비", J900, 0)</f>
        <v>0</v>
      </c>
      <c r="W900">
        <f>IF(P900="장비비", J900, 0)</f>
        <v>0</v>
      </c>
      <c r="X900">
        <f>IF(P900="폐기물처리비", J900, 0)</f>
        <v>0</v>
      </c>
      <c r="Y900">
        <f>IF(P900="가설비", J900, 0)</f>
        <v>0</v>
      </c>
      <c r="Z900">
        <f>IF(P900="잡비제외분", F900, 0)</f>
        <v>0</v>
      </c>
      <c r="AA900">
        <f>IF(P900="사급자재대", L900, 0)</f>
        <v>0</v>
      </c>
      <c r="AB900">
        <f>IF(P900="관급자재대", L900, 0)</f>
        <v>0</v>
      </c>
      <c r="AC900">
        <f>IF(P900="관급자 관급 자재대", L900, 0)</f>
        <v>0</v>
      </c>
      <c r="AD900">
        <f>IF(P900="사용자항목2", L900, 0)</f>
        <v>0</v>
      </c>
      <c r="AE900">
        <f>IF(P900="안전관리비", L900, 0)</f>
        <v>0</v>
      </c>
      <c r="AF900">
        <f>IF(P900="품질관리비", L900, 0)</f>
        <v>0</v>
      </c>
      <c r="AG900">
        <f>IF(P900="사용자항목5", L900, 0)</f>
        <v>0</v>
      </c>
      <c r="AH900">
        <f>IF(P900="사용자항목6", L900, 0)</f>
        <v>0</v>
      </c>
      <c r="AI900">
        <f>IF(P900="사용자항목7", L900, 0)</f>
        <v>0</v>
      </c>
      <c r="AJ900">
        <f>IF(P900="사용자항목8", L900, 0)</f>
        <v>0</v>
      </c>
      <c r="AK900">
        <f>IF(P900="사용자항목9", L900, 0)</f>
        <v>0</v>
      </c>
      <c r="AL900">
        <f>IF(P900="사용자항목10", L900, 0)</f>
        <v>0</v>
      </c>
      <c r="AM900">
        <f>IF(P900="사용자항목11", L900, 0)</f>
        <v>0</v>
      </c>
      <c r="AN900">
        <f>IF(P900="사용자항목12", L900, 0)</f>
        <v>0</v>
      </c>
      <c r="AO900">
        <f>IF(P900="사용자항목13", L900, 0)</f>
        <v>0</v>
      </c>
      <c r="AP900">
        <f>IF(P900="사용자항목14", L900, 0)</f>
        <v>0</v>
      </c>
      <c r="AQ900">
        <f>IF(P900="사용자항목15", L900, 0)</f>
        <v>0</v>
      </c>
      <c r="AR900">
        <f>IF(P900="사용자항목16", L900, 0)</f>
        <v>0</v>
      </c>
      <c r="AS900">
        <f>IF(P900="사용자항목17", L900, 0)</f>
        <v>0</v>
      </c>
      <c r="AT900">
        <f>IF(P900="사용자항목18", L900, 0)</f>
        <v>0</v>
      </c>
      <c r="AU900">
        <f>IF(P900="사용자항목19", L900, 0)</f>
        <v>0</v>
      </c>
    </row>
    <row r="901" spans="1:50" ht="23.1" customHeight="1" x14ac:dyDescent="0.3">
      <c r="A901" s="7"/>
      <c r="B901" s="7"/>
      <c r="C901" s="14"/>
      <c r="D901" s="9"/>
      <c r="E901" s="9"/>
      <c r="F901" s="9"/>
      <c r="G901" s="9"/>
      <c r="H901" s="9"/>
      <c r="I901" s="9"/>
      <c r="J901" s="9"/>
      <c r="K901" s="9"/>
      <c r="L901" s="9"/>
      <c r="M901" s="9"/>
    </row>
    <row r="902" spans="1:50" ht="23.1" customHeight="1" x14ac:dyDescent="0.3">
      <c r="A902" s="7"/>
      <c r="B902" s="7"/>
      <c r="C902" s="14"/>
      <c r="D902" s="9"/>
      <c r="E902" s="9"/>
      <c r="F902" s="9"/>
      <c r="G902" s="9"/>
      <c r="H902" s="9"/>
      <c r="I902" s="9"/>
      <c r="J902" s="9"/>
      <c r="K902" s="9"/>
      <c r="L902" s="9"/>
      <c r="M902" s="9"/>
    </row>
    <row r="903" spans="1:50" ht="23.1" customHeight="1" x14ac:dyDescent="0.3">
      <c r="A903" s="7"/>
      <c r="B903" s="7"/>
      <c r="C903" s="14"/>
      <c r="D903" s="9"/>
      <c r="E903" s="9"/>
      <c r="F903" s="9"/>
      <c r="G903" s="9"/>
      <c r="H903" s="9"/>
      <c r="I903" s="9"/>
      <c r="J903" s="9"/>
      <c r="K903" s="9"/>
      <c r="L903" s="9"/>
      <c r="M903" s="9"/>
    </row>
    <row r="904" spans="1:50" ht="23.1" customHeight="1" x14ac:dyDescent="0.3">
      <c r="A904" s="7"/>
      <c r="B904" s="7"/>
      <c r="C904" s="14"/>
      <c r="D904" s="9"/>
      <c r="E904" s="9"/>
      <c r="F904" s="9"/>
      <c r="G904" s="9"/>
      <c r="H904" s="9"/>
      <c r="I904" s="9"/>
      <c r="J904" s="9"/>
      <c r="K904" s="9"/>
      <c r="L904" s="9"/>
      <c r="M904" s="9"/>
    </row>
    <row r="905" spans="1:50" ht="23.1" customHeight="1" x14ac:dyDescent="0.3">
      <c r="A905" s="7"/>
      <c r="B905" s="7"/>
      <c r="C905" s="14"/>
      <c r="D905" s="9"/>
      <c r="E905" s="9"/>
      <c r="F905" s="9"/>
      <c r="G905" s="9"/>
      <c r="H905" s="9"/>
      <c r="I905" s="9"/>
      <c r="J905" s="9"/>
      <c r="K905" s="9"/>
      <c r="L905" s="9"/>
      <c r="M905" s="9"/>
    </row>
    <row r="906" spans="1:50" ht="23.1" customHeight="1" x14ac:dyDescent="0.3">
      <c r="A906" s="7"/>
      <c r="B906" s="7"/>
      <c r="C906" s="14"/>
      <c r="D906" s="9"/>
      <c r="E906" s="9"/>
      <c r="F906" s="9"/>
      <c r="G906" s="9"/>
      <c r="H906" s="9"/>
      <c r="I906" s="9"/>
      <c r="J906" s="9"/>
      <c r="K906" s="9"/>
      <c r="L906" s="9"/>
      <c r="M906" s="9"/>
    </row>
    <row r="907" spans="1:50" ht="23.1" customHeight="1" x14ac:dyDescent="0.3">
      <c r="A907" s="7"/>
      <c r="B907" s="7"/>
      <c r="C907" s="14"/>
      <c r="D907" s="9"/>
      <c r="E907" s="9"/>
      <c r="F907" s="9"/>
      <c r="G907" s="9"/>
      <c r="H907" s="9"/>
      <c r="I907" s="9"/>
      <c r="J907" s="9"/>
      <c r="K907" s="9"/>
      <c r="L907" s="9"/>
      <c r="M907" s="9"/>
    </row>
    <row r="908" spans="1:50" ht="23.1" customHeight="1" x14ac:dyDescent="0.3">
      <c r="A908" s="7"/>
      <c r="B908" s="7"/>
      <c r="C908" s="14"/>
      <c r="D908" s="9"/>
      <c r="E908" s="9"/>
      <c r="F908" s="9"/>
      <c r="G908" s="9"/>
      <c r="H908" s="9"/>
      <c r="I908" s="9"/>
      <c r="J908" s="9"/>
      <c r="K908" s="9"/>
      <c r="L908" s="9"/>
      <c r="M908" s="9"/>
    </row>
    <row r="909" spans="1:50" ht="23.1" customHeight="1" x14ac:dyDescent="0.3">
      <c r="A909" s="7"/>
      <c r="B909" s="7"/>
      <c r="C909" s="14"/>
      <c r="D909" s="9"/>
      <c r="E909" s="9"/>
      <c r="F909" s="9"/>
      <c r="G909" s="9"/>
      <c r="H909" s="9"/>
      <c r="I909" s="9"/>
      <c r="J909" s="9"/>
      <c r="K909" s="9"/>
      <c r="L909" s="9"/>
      <c r="M909" s="9"/>
    </row>
    <row r="910" spans="1:50" ht="23.1" customHeight="1" x14ac:dyDescent="0.3">
      <c r="A910" s="7"/>
      <c r="B910" s="7"/>
      <c r="C910" s="14"/>
      <c r="D910" s="9"/>
      <c r="E910" s="9"/>
      <c r="F910" s="9"/>
      <c r="G910" s="9"/>
      <c r="H910" s="9"/>
      <c r="I910" s="9"/>
      <c r="J910" s="9"/>
      <c r="K910" s="9"/>
      <c r="L910" s="9"/>
      <c r="M910" s="9"/>
    </row>
    <row r="911" spans="1:50" ht="23.1" customHeight="1" x14ac:dyDescent="0.3">
      <c r="A911" s="7"/>
      <c r="B911" s="7"/>
      <c r="C911" s="14"/>
      <c r="D911" s="9"/>
      <c r="E911" s="9"/>
      <c r="F911" s="9"/>
      <c r="G911" s="9"/>
      <c r="H911" s="9"/>
      <c r="I911" s="9"/>
      <c r="J911" s="9"/>
      <c r="K911" s="9"/>
      <c r="L911" s="9"/>
      <c r="M911" s="9"/>
    </row>
    <row r="912" spans="1:50" ht="23.1" customHeight="1" x14ac:dyDescent="0.3">
      <c r="A912" s="7"/>
      <c r="B912" s="7"/>
      <c r="C912" s="14"/>
      <c r="D912" s="9"/>
      <c r="E912" s="9"/>
      <c r="F912" s="9"/>
      <c r="G912" s="9"/>
      <c r="H912" s="9"/>
      <c r="I912" s="9"/>
      <c r="J912" s="9"/>
      <c r="K912" s="9"/>
      <c r="L912" s="9"/>
      <c r="M912" s="9"/>
    </row>
    <row r="913" spans="1:50" ht="23.1" customHeight="1" x14ac:dyDescent="0.3">
      <c r="A913" s="7"/>
      <c r="B913" s="7"/>
      <c r="C913" s="14"/>
      <c r="D913" s="9"/>
      <c r="E913" s="9"/>
      <c r="F913" s="9"/>
      <c r="G913" s="9"/>
      <c r="H913" s="9"/>
      <c r="I913" s="9"/>
      <c r="J913" s="9"/>
      <c r="K913" s="9"/>
      <c r="L913" s="9"/>
      <c r="M913" s="9"/>
    </row>
    <row r="914" spans="1:50" ht="23.1" customHeight="1" x14ac:dyDescent="0.3">
      <c r="A914" s="7"/>
      <c r="B914" s="7"/>
      <c r="C914" s="14"/>
      <c r="D914" s="9"/>
      <c r="E914" s="9"/>
      <c r="F914" s="9"/>
      <c r="G914" s="9"/>
      <c r="H914" s="9"/>
      <c r="I914" s="9"/>
      <c r="J914" s="9"/>
      <c r="K914" s="9"/>
      <c r="L914" s="9"/>
      <c r="M914" s="9"/>
    </row>
    <row r="915" spans="1:50" ht="23.1" customHeight="1" x14ac:dyDescent="0.3">
      <c r="A915" s="7"/>
      <c r="B915" s="7"/>
      <c r="C915" s="14"/>
      <c r="D915" s="9"/>
      <c r="E915" s="9"/>
      <c r="F915" s="9"/>
      <c r="G915" s="9"/>
      <c r="H915" s="9"/>
      <c r="I915" s="9"/>
      <c r="J915" s="9"/>
      <c r="K915" s="9"/>
      <c r="L915" s="9"/>
      <c r="M915" s="9"/>
    </row>
    <row r="916" spans="1:50" ht="23.1" customHeight="1" x14ac:dyDescent="0.3">
      <c r="A916" s="10" t="s">
        <v>131</v>
      </c>
      <c r="B916" s="11"/>
      <c r="C916" s="12"/>
      <c r="D916" s="13"/>
      <c r="E916" s="13"/>
      <c r="F916" s="13">
        <f>ROUNDDOWN(SUMIF(Q899:Q915, "1", F899:F915), 0)</f>
        <v>0</v>
      </c>
      <c r="G916" s="13"/>
      <c r="H916" s="13">
        <f>ROUNDDOWN(SUMIF(Q899:Q915, "1", H899:H915), 0)</f>
        <v>0</v>
      </c>
      <c r="I916" s="13"/>
      <c r="J916" s="13">
        <f>ROUNDDOWN(SUMIF(Q899:Q915, "1", J899:J915), 0)</f>
        <v>0</v>
      </c>
      <c r="K916" s="13"/>
      <c r="L916" s="13">
        <f>F916+H916+J916</f>
        <v>0</v>
      </c>
      <c r="M916" s="13"/>
      <c r="R916">
        <f t="shared" ref="R916:AX916" si="743">ROUNDDOWN(SUM(R899:R900), 0)</f>
        <v>0</v>
      </c>
      <c r="S916">
        <f t="shared" si="743"/>
        <v>0</v>
      </c>
      <c r="T916">
        <f t="shared" si="743"/>
        <v>0</v>
      </c>
      <c r="U916">
        <f t="shared" si="743"/>
        <v>0</v>
      </c>
      <c r="V916">
        <f t="shared" si="743"/>
        <v>0</v>
      </c>
      <c r="W916">
        <f t="shared" si="743"/>
        <v>0</v>
      </c>
      <c r="X916">
        <f t="shared" si="743"/>
        <v>0</v>
      </c>
      <c r="Y916">
        <f t="shared" si="743"/>
        <v>0</v>
      </c>
      <c r="Z916">
        <f t="shared" si="743"/>
        <v>0</v>
      </c>
      <c r="AA916">
        <f t="shared" si="743"/>
        <v>0</v>
      </c>
      <c r="AB916">
        <f t="shared" si="743"/>
        <v>0</v>
      </c>
      <c r="AC916">
        <f t="shared" si="743"/>
        <v>0</v>
      </c>
      <c r="AD916">
        <f t="shared" si="743"/>
        <v>0</v>
      </c>
      <c r="AE916">
        <f t="shared" si="743"/>
        <v>0</v>
      </c>
      <c r="AF916">
        <f t="shared" si="743"/>
        <v>0</v>
      </c>
      <c r="AG916">
        <f t="shared" si="743"/>
        <v>0</v>
      </c>
      <c r="AH916">
        <f t="shared" si="743"/>
        <v>0</v>
      </c>
      <c r="AI916">
        <f t="shared" si="743"/>
        <v>0</v>
      </c>
      <c r="AJ916">
        <f t="shared" si="743"/>
        <v>0</v>
      </c>
      <c r="AK916">
        <f t="shared" si="743"/>
        <v>0</v>
      </c>
      <c r="AL916">
        <f t="shared" si="743"/>
        <v>0</v>
      </c>
      <c r="AM916">
        <f t="shared" si="743"/>
        <v>0</v>
      </c>
      <c r="AN916">
        <f t="shared" si="743"/>
        <v>0</v>
      </c>
      <c r="AO916">
        <f t="shared" si="743"/>
        <v>0</v>
      </c>
      <c r="AP916">
        <f t="shared" si="743"/>
        <v>0</v>
      </c>
      <c r="AQ916">
        <f t="shared" si="743"/>
        <v>0</v>
      </c>
      <c r="AR916">
        <f t="shared" si="743"/>
        <v>0</v>
      </c>
      <c r="AS916">
        <f t="shared" si="743"/>
        <v>0</v>
      </c>
      <c r="AT916">
        <f t="shared" si="743"/>
        <v>0</v>
      </c>
      <c r="AU916">
        <f t="shared" si="743"/>
        <v>0</v>
      </c>
      <c r="AV916">
        <f t="shared" si="743"/>
        <v>0</v>
      </c>
      <c r="AW916">
        <f t="shared" si="743"/>
        <v>0</v>
      </c>
      <c r="AX916">
        <f t="shared" si="743"/>
        <v>0</v>
      </c>
    </row>
    <row r="917" spans="1:50" ht="23.1" customHeight="1" x14ac:dyDescent="0.3">
      <c r="A917" s="57" t="s">
        <v>535</v>
      </c>
      <c r="B917" s="58"/>
      <c r="C917" s="58"/>
      <c r="D917" s="58"/>
      <c r="E917" s="58"/>
      <c r="F917" s="58"/>
      <c r="G917" s="58"/>
      <c r="H917" s="58"/>
      <c r="I917" s="58"/>
      <c r="J917" s="58"/>
      <c r="K917" s="58"/>
      <c r="L917" s="58"/>
      <c r="M917" s="58"/>
    </row>
    <row r="918" spans="1:50" ht="23.1" customHeight="1" x14ac:dyDescent="0.3">
      <c r="A918" s="6" t="s">
        <v>238</v>
      </c>
      <c r="B918" s="6" t="s">
        <v>239</v>
      </c>
      <c r="C918" s="8" t="s">
        <v>44</v>
      </c>
      <c r="D918" s="9">
        <v>3.9</v>
      </c>
      <c r="E918" s="9"/>
      <c r="F918" s="9">
        <f>ROUNDDOWN(D918*E918, 0)</f>
        <v>0</v>
      </c>
      <c r="G918" s="9"/>
      <c r="H918" s="9">
        <f>ROUNDDOWN(D918*G918, 0)</f>
        <v>0</v>
      </c>
      <c r="I918" s="9"/>
      <c r="J918" s="9">
        <f>ROUNDDOWN(D918*I918, 0)</f>
        <v>0</v>
      </c>
      <c r="K918" s="9">
        <f>E918+G918+I918</f>
        <v>0</v>
      </c>
      <c r="L918" s="9">
        <f>F918+H918+J918</f>
        <v>0</v>
      </c>
      <c r="M918" s="15"/>
      <c r="O918" t="str">
        <f>""</f>
        <v/>
      </c>
      <c r="P918" s="1" t="s">
        <v>129</v>
      </c>
      <c r="Q918">
        <v>1</v>
      </c>
      <c r="R918">
        <f>IF(P918="기계경비", J918, 0)</f>
        <v>0</v>
      </c>
      <c r="S918">
        <f>IF(P918="운반비", J918, 0)</f>
        <v>0</v>
      </c>
      <c r="T918">
        <f>IF(P918="작업부산물", F918, 0)</f>
        <v>0</v>
      </c>
      <c r="U918">
        <f>IF(P918="관급", F918, 0)</f>
        <v>0</v>
      </c>
      <c r="V918">
        <f>IF(P918="외주비", J918, 0)</f>
        <v>0</v>
      </c>
      <c r="W918">
        <f>IF(P918="장비비", J918, 0)</f>
        <v>0</v>
      </c>
      <c r="X918">
        <f>IF(P918="폐기물처리비", J918, 0)</f>
        <v>0</v>
      </c>
      <c r="Y918">
        <f>IF(P918="가설비", J918, 0)</f>
        <v>0</v>
      </c>
      <c r="Z918">
        <f>IF(P918="잡비제외분", F918, 0)</f>
        <v>0</v>
      </c>
      <c r="AA918">
        <f>IF(P918="사급자재대", L918, 0)</f>
        <v>0</v>
      </c>
      <c r="AB918">
        <f>IF(P918="관급자재대", L918, 0)</f>
        <v>0</v>
      </c>
      <c r="AC918">
        <f>IF(P918="관급자 관급 자재대", L918, 0)</f>
        <v>0</v>
      </c>
      <c r="AD918">
        <f>IF(P918="사용자항목2", L918, 0)</f>
        <v>0</v>
      </c>
      <c r="AE918">
        <f>IF(P918="안전관리비", L918, 0)</f>
        <v>0</v>
      </c>
      <c r="AF918">
        <f>IF(P918="품질관리비", L918, 0)</f>
        <v>0</v>
      </c>
      <c r="AG918">
        <f>IF(P918="사용자항목5", L918, 0)</f>
        <v>0</v>
      </c>
      <c r="AH918">
        <f>IF(P918="사용자항목6", L918, 0)</f>
        <v>0</v>
      </c>
      <c r="AI918">
        <f>IF(P918="사용자항목7", L918, 0)</f>
        <v>0</v>
      </c>
      <c r="AJ918">
        <f>IF(P918="사용자항목8", L918, 0)</f>
        <v>0</v>
      </c>
      <c r="AK918">
        <f>IF(P918="사용자항목9", L918, 0)</f>
        <v>0</v>
      </c>
      <c r="AL918">
        <f>IF(P918="사용자항목10", L918, 0)</f>
        <v>0</v>
      </c>
      <c r="AM918">
        <f>IF(P918="사용자항목11", L918, 0)</f>
        <v>0</v>
      </c>
      <c r="AN918">
        <f>IF(P918="사용자항목12", L918, 0)</f>
        <v>0</v>
      </c>
      <c r="AO918">
        <f>IF(P918="사용자항목13", L918, 0)</f>
        <v>0</v>
      </c>
      <c r="AP918">
        <f>IF(P918="사용자항목14", L918, 0)</f>
        <v>0</v>
      </c>
      <c r="AQ918">
        <f>IF(P918="사용자항목15", L918, 0)</f>
        <v>0</v>
      </c>
      <c r="AR918">
        <f>IF(P918="사용자항목16", L918, 0)</f>
        <v>0</v>
      </c>
      <c r="AS918">
        <f>IF(P918="사용자항목17", L918, 0)</f>
        <v>0</v>
      </c>
      <c r="AT918">
        <f>IF(P918="사용자항목18", L918, 0)</f>
        <v>0</v>
      </c>
      <c r="AU918">
        <f>IF(P918="사용자항목19", L918, 0)</f>
        <v>0</v>
      </c>
    </row>
    <row r="919" spans="1:50" ht="23.1" customHeight="1" x14ac:dyDescent="0.3">
      <c r="A919" s="7"/>
      <c r="B919" s="7"/>
      <c r="C919" s="14"/>
      <c r="D919" s="9"/>
      <c r="E919" s="9"/>
      <c r="F919" s="9"/>
      <c r="G919" s="9"/>
      <c r="H919" s="9"/>
      <c r="I919" s="9"/>
      <c r="J919" s="9"/>
      <c r="K919" s="9"/>
      <c r="L919" s="9"/>
      <c r="M919" s="9"/>
    </row>
    <row r="920" spans="1:50" ht="23.1" customHeight="1" x14ac:dyDescent="0.3">
      <c r="A920" s="7"/>
      <c r="B920" s="7"/>
      <c r="C920" s="14"/>
      <c r="D920" s="9"/>
      <c r="E920" s="9"/>
      <c r="F920" s="9"/>
      <c r="G920" s="9"/>
      <c r="H920" s="9"/>
      <c r="I920" s="9"/>
      <c r="J920" s="9"/>
      <c r="K920" s="9"/>
      <c r="L920" s="9"/>
      <c r="M920" s="9"/>
    </row>
    <row r="921" spans="1:50" ht="23.1" customHeight="1" x14ac:dyDescent="0.3">
      <c r="A921" s="7"/>
      <c r="B921" s="7"/>
      <c r="C921" s="14"/>
      <c r="D921" s="9"/>
      <c r="E921" s="9"/>
      <c r="F921" s="9"/>
      <c r="G921" s="9"/>
      <c r="H921" s="9"/>
      <c r="I921" s="9"/>
      <c r="J921" s="9"/>
      <c r="K921" s="9"/>
      <c r="L921" s="9"/>
      <c r="M921" s="9"/>
    </row>
    <row r="922" spans="1:50" ht="23.1" customHeight="1" x14ac:dyDescent="0.3">
      <c r="A922" s="7"/>
      <c r="B922" s="7"/>
      <c r="C922" s="14"/>
      <c r="D922" s="9"/>
      <c r="E922" s="9"/>
      <c r="F922" s="9"/>
      <c r="G922" s="9"/>
      <c r="H922" s="9"/>
      <c r="I922" s="9"/>
      <c r="J922" s="9"/>
      <c r="K922" s="9"/>
      <c r="L922" s="9"/>
      <c r="M922" s="9"/>
    </row>
    <row r="923" spans="1:50" ht="23.1" customHeight="1" x14ac:dyDescent="0.3">
      <c r="A923" s="7"/>
      <c r="B923" s="7"/>
      <c r="C923" s="14"/>
      <c r="D923" s="9"/>
      <c r="E923" s="9"/>
      <c r="F923" s="9"/>
      <c r="G923" s="9"/>
      <c r="H923" s="9"/>
      <c r="I923" s="9"/>
      <c r="J923" s="9"/>
      <c r="K923" s="9"/>
      <c r="L923" s="9"/>
      <c r="M923" s="9"/>
    </row>
    <row r="924" spans="1:50" ht="23.1" customHeight="1" x14ac:dyDescent="0.3">
      <c r="A924" s="7"/>
      <c r="B924" s="7"/>
      <c r="C924" s="14"/>
      <c r="D924" s="9"/>
      <c r="E924" s="9"/>
      <c r="F924" s="9"/>
      <c r="G924" s="9"/>
      <c r="H924" s="9"/>
      <c r="I924" s="9"/>
      <c r="J924" s="9"/>
      <c r="K924" s="9"/>
      <c r="L924" s="9"/>
      <c r="M924" s="9"/>
    </row>
    <row r="925" spans="1:50" ht="23.1" customHeight="1" x14ac:dyDescent="0.3">
      <c r="A925" s="7"/>
      <c r="B925" s="7"/>
      <c r="C925" s="14"/>
      <c r="D925" s="9"/>
      <c r="E925" s="9"/>
      <c r="F925" s="9"/>
      <c r="G925" s="9"/>
      <c r="H925" s="9"/>
      <c r="I925" s="9"/>
      <c r="J925" s="9"/>
      <c r="K925" s="9"/>
      <c r="L925" s="9"/>
      <c r="M925" s="9"/>
    </row>
    <row r="926" spans="1:50" ht="23.1" customHeight="1" x14ac:dyDescent="0.3">
      <c r="A926" s="7"/>
      <c r="B926" s="7"/>
      <c r="C926" s="14"/>
      <c r="D926" s="9"/>
      <c r="E926" s="9"/>
      <c r="F926" s="9"/>
      <c r="G926" s="9"/>
      <c r="H926" s="9"/>
      <c r="I926" s="9"/>
      <c r="J926" s="9"/>
      <c r="K926" s="9"/>
      <c r="L926" s="9"/>
      <c r="M926" s="9"/>
    </row>
    <row r="927" spans="1:50" ht="23.1" customHeight="1" x14ac:dyDescent="0.3">
      <c r="A927" s="7"/>
      <c r="B927" s="7"/>
      <c r="C927" s="14"/>
      <c r="D927" s="9"/>
      <c r="E927" s="9"/>
      <c r="F927" s="9"/>
      <c r="G927" s="9"/>
      <c r="H927" s="9"/>
      <c r="I927" s="9"/>
      <c r="J927" s="9"/>
      <c r="K927" s="9"/>
      <c r="L927" s="9"/>
      <c r="M927" s="9"/>
    </row>
    <row r="928" spans="1:50" ht="23.1" customHeight="1" x14ac:dyDescent="0.3">
      <c r="A928" s="7"/>
      <c r="B928" s="7"/>
      <c r="C928" s="14"/>
      <c r="D928" s="9"/>
      <c r="E928" s="9"/>
      <c r="F928" s="9"/>
      <c r="G928" s="9"/>
      <c r="H928" s="9"/>
      <c r="I928" s="9"/>
      <c r="J928" s="9"/>
      <c r="K928" s="9"/>
      <c r="L928" s="9"/>
      <c r="M928" s="9"/>
    </row>
    <row r="929" spans="1:50" ht="23.1" customHeight="1" x14ac:dyDescent="0.3">
      <c r="A929" s="7"/>
      <c r="B929" s="7"/>
      <c r="C929" s="14"/>
      <c r="D929" s="9"/>
      <c r="E929" s="9"/>
      <c r="F929" s="9"/>
      <c r="G929" s="9"/>
      <c r="H929" s="9"/>
      <c r="I929" s="9"/>
      <c r="J929" s="9"/>
      <c r="K929" s="9"/>
      <c r="L929" s="9"/>
      <c r="M929" s="9"/>
    </row>
    <row r="930" spans="1:50" ht="23.1" customHeight="1" x14ac:dyDescent="0.3">
      <c r="A930" s="7"/>
      <c r="B930" s="7"/>
      <c r="C930" s="14"/>
      <c r="D930" s="9"/>
      <c r="E930" s="9"/>
      <c r="F930" s="9"/>
      <c r="G930" s="9"/>
      <c r="H930" s="9"/>
      <c r="I930" s="9"/>
      <c r="J930" s="9"/>
      <c r="K930" s="9"/>
      <c r="L930" s="9"/>
      <c r="M930" s="9"/>
    </row>
    <row r="931" spans="1:50" ht="23.1" customHeight="1" x14ac:dyDescent="0.3">
      <c r="A931" s="7"/>
      <c r="B931" s="7"/>
      <c r="C931" s="14"/>
      <c r="D931" s="9"/>
      <c r="E931" s="9"/>
      <c r="F931" s="9"/>
      <c r="G931" s="9"/>
      <c r="H931" s="9"/>
      <c r="I931" s="9"/>
      <c r="J931" s="9"/>
      <c r="K931" s="9"/>
      <c r="L931" s="9"/>
      <c r="M931" s="9"/>
    </row>
    <row r="932" spans="1:50" ht="23.1" customHeight="1" x14ac:dyDescent="0.3">
      <c r="A932" s="7"/>
      <c r="B932" s="7"/>
      <c r="C932" s="14"/>
      <c r="D932" s="9"/>
      <c r="E932" s="9"/>
      <c r="F932" s="9"/>
      <c r="G932" s="9"/>
      <c r="H932" s="9"/>
      <c r="I932" s="9"/>
      <c r="J932" s="9"/>
      <c r="K932" s="9"/>
      <c r="L932" s="9"/>
      <c r="M932" s="9"/>
    </row>
    <row r="933" spans="1:50" ht="23.1" customHeight="1" x14ac:dyDescent="0.3">
      <c r="A933" s="7"/>
      <c r="B933" s="7"/>
      <c r="C933" s="14"/>
      <c r="D933" s="9"/>
      <c r="E933" s="9"/>
      <c r="F933" s="9"/>
      <c r="G933" s="9"/>
      <c r="H933" s="9"/>
      <c r="I933" s="9"/>
      <c r="J933" s="9"/>
      <c r="K933" s="9"/>
      <c r="L933" s="9"/>
      <c r="M933" s="9"/>
    </row>
    <row r="934" spans="1:50" ht="23.1" customHeight="1" x14ac:dyDescent="0.3">
      <c r="A934" s="7"/>
      <c r="B934" s="7"/>
      <c r="C934" s="14"/>
      <c r="D934" s="9"/>
      <c r="E934" s="9"/>
      <c r="F934" s="9"/>
      <c r="G934" s="9"/>
      <c r="H934" s="9"/>
      <c r="I934" s="9"/>
      <c r="J934" s="9"/>
      <c r="K934" s="9"/>
      <c r="L934" s="9"/>
      <c r="M934" s="9"/>
    </row>
    <row r="935" spans="1:50" ht="23.1" customHeight="1" x14ac:dyDescent="0.3">
      <c r="A935" s="10" t="s">
        <v>131</v>
      </c>
      <c r="B935" s="11"/>
      <c r="C935" s="12"/>
      <c r="D935" s="13"/>
      <c r="E935" s="13"/>
      <c r="F935" s="13">
        <f>ROUNDDOWN(SUMIF(Q918:Q934, "1", F918:F934), 0)</f>
        <v>0</v>
      </c>
      <c r="G935" s="13"/>
      <c r="H935" s="13">
        <f>ROUNDDOWN(SUMIF(Q918:Q934, "1", H918:H934), 0)</f>
        <v>0</v>
      </c>
      <c r="I935" s="13"/>
      <c r="J935" s="13">
        <f>ROUNDDOWN(SUMIF(Q918:Q934, "1", J918:J934), 0)</f>
        <v>0</v>
      </c>
      <c r="K935" s="13"/>
      <c r="L935" s="13">
        <f>F935+H935+J935</f>
        <v>0</v>
      </c>
      <c r="M935" s="13"/>
      <c r="R935">
        <f t="shared" ref="R935:AX935" si="744">ROUNDDOWN(SUM(R918:R918), 0)</f>
        <v>0</v>
      </c>
      <c r="S935">
        <f t="shared" si="744"/>
        <v>0</v>
      </c>
      <c r="T935">
        <f t="shared" si="744"/>
        <v>0</v>
      </c>
      <c r="U935">
        <f t="shared" si="744"/>
        <v>0</v>
      </c>
      <c r="V935">
        <f t="shared" si="744"/>
        <v>0</v>
      </c>
      <c r="W935">
        <f t="shared" si="744"/>
        <v>0</v>
      </c>
      <c r="X935">
        <f t="shared" si="744"/>
        <v>0</v>
      </c>
      <c r="Y935">
        <f t="shared" si="744"/>
        <v>0</v>
      </c>
      <c r="Z935">
        <f t="shared" si="744"/>
        <v>0</v>
      </c>
      <c r="AA935">
        <f t="shared" si="744"/>
        <v>0</v>
      </c>
      <c r="AB935">
        <f t="shared" si="744"/>
        <v>0</v>
      </c>
      <c r="AC935">
        <f t="shared" si="744"/>
        <v>0</v>
      </c>
      <c r="AD935">
        <f t="shared" si="744"/>
        <v>0</v>
      </c>
      <c r="AE935">
        <f t="shared" si="744"/>
        <v>0</v>
      </c>
      <c r="AF935">
        <f t="shared" si="744"/>
        <v>0</v>
      </c>
      <c r="AG935">
        <f t="shared" si="744"/>
        <v>0</v>
      </c>
      <c r="AH935">
        <f t="shared" si="744"/>
        <v>0</v>
      </c>
      <c r="AI935">
        <f t="shared" si="744"/>
        <v>0</v>
      </c>
      <c r="AJ935">
        <f t="shared" si="744"/>
        <v>0</v>
      </c>
      <c r="AK935">
        <f t="shared" si="744"/>
        <v>0</v>
      </c>
      <c r="AL935">
        <f t="shared" si="744"/>
        <v>0</v>
      </c>
      <c r="AM935">
        <f t="shared" si="744"/>
        <v>0</v>
      </c>
      <c r="AN935">
        <f t="shared" si="744"/>
        <v>0</v>
      </c>
      <c r="AO935">
        <f t="shared" si="744"/>
        <v>0</v>
      </c>
      <c r="AP935">
        <f t="shared" si="744"/>
        <v>0</v>
      </c>
      <c r="AQ935">
        <f t="shared" si="744"/>
        <v>0</v>
      </c>
      <c r="AR935">
        <f t="shared" si="744"/>
        <v>0</v>
      </c>
      <c r="AS935">
        <f t="shared" si="744"/>
        <v>0</v>
      </c>
      <c r="AT935">
        <f t="shared" si="744"/>
        <v>0</v>
      </c>
      <c r="AU935">
        <f t="shared" si="744"/>
        <v>0</v>
      </c>
      <c r="AV935">
        <f t="shared" si="744"/>
        <v>0</v>
      </c>
      <c r="AW935">
        <f t="shared" si="744"/>
        <v>0</v>
      </c>
      <c r="AX935">
        <f t="shared" si="744"/>
        <v>0</v>
      </c>
    </row>
    <row r="936" spans="1:50" ht="23.1" customHeight="1" x14ac:dyDescent="0.3">
      <c r="A936" s="57" t="s">
        <v>536</v>
      </c>
      <c r="B936" s="58"/>
      <c r="C936" s="58"/>
      <c r="D936" s="58"/>
      <c r="E936" s="58"/>
      <c r="F936" s="58"/>
      <c r="G936" s="58"/>
      <c r="H936" s="58"/>
      <c r="I936" s="58"/>
      <c r="J936" s="58"/>
      <c r="K936" s="58"/>
      <c r="L936" s="58"/>
      <c r="M936" s="58"/>
    </row>
    <row r="937" spans="1:50" ht="23.1" customHeight="1" x14ac:dyDescent="0.3">
      <c r="A937" s="6" t="s">
        <v>244</v>
      </c>
      <c r="B937" s="6" t="s">
        <v>245</v>
      </c>
      <c r="C937" s="8" t="s">
        <v>44</v>
      </c>
      <c r="D937" s="9">
        <v>2</v>
      </c>
      <c r="E937" s="9"/>
      <c r="F937" s="9">
        <f>ROUNDDOWN(D937*E937, 0)</f>
        <v>0</v>
      </c>
      <c r="G937" s="9"/>
      <c r="H937" s="9">
        <f>ROUNDDOWN(D937*G937, 0)</f>
        <v>0</v>
      </c>
      <c r="I937" s="9"/>
      <c r="J937" s="9">
        <f>ROUNDDOWN(D937*I937, 0)</f>
        <v>0</v>
      </c>
      <c r="K937" s="9">
        <f>E937+G937+I937</f>
        <v>0</v>
      </c>
      <c r="L937" s="9">
        <f>F937+H937+J937</f>
        <v>0</v>
      </c>
      <c r="M937" s="15"/>
      <c r="O937" t="str">
        <f>""</f>
        <v/>
      </c>
      <c r="P937" s="1" t="s">
        <v>129</v>
      </c>
      <c r="Q937">
        <v>1</v>
      </c>
      <c r="R937">
        <f>IF(P937="기계경비", J937, 0)</f>
        <v>0</v>
      </c>
      <c r="S937">
        <f>IF(P937="운반비", J937, 0)</f>
        <v>0</v>
      </c>
      <c r="T937">
        <f>IF(P937="작업부산물", F937, 0)</f>
        <v>0</v>
      </c>
      <c r="U937">
        <f>IF(P937="관급", F937, 0)</f>
        <v>0</v>
      </c>
      <c r="V937">
        <f>IF(P937="외주비", J937, 0)</f>
        <v>0</v>
      </c>
      <c r="W937">
        <f>IF(P937="장비비", J937, 0)</f>
        <v>0</v>
      </c>
      <c r="X937">
        <f>IF(P937="폐기물처리비", J937, 0)</f>
        <v>0</v>
      </c>
      <c r="Y937">
        <f>IF(P937="가설비", J937, 0)</f>
        <v>0</v>
      </c>
      <c r="Z937">
        <f>IF(P937="잡비제외분", F937, 0)</f>
        <v>0</v>
      </c>
      <c r="AA937">
        <f>IF(P937="사급자재대", L937, 0)</f>
        <v>0</v>
      </c>
      <c r="AB937">
        <f>IF(P937="관급자재대", L937, 0)</f>
        <v>0</v>
      </c>
      <c r="AC937">
        <f>IF(P937="관급자 관급 자재대", L937, 0)</f>
        <v>0</v>
      </c>
      <c r="AD937">
        <f>IF(P937="사용자항목2", L937, 0)</f>
        <v>0</v>
      </c>
      <c r="AE937">
        <f>IF(P937="안전관리비", L937, 0)</f>
        <v>0</v>
      </c>
      <c r="AF937">
        <f>IF(P937="품질관리비", L937, 0)</f>
        <v>0</v>
      </c>
      <c r="AG937">
        <f>IF(P937="사용자항목5", L937, 0)</f>
        <v>0</v>
      </c>
      <c r="AH937">
        <f>IF(P937="사용자항목6", L937, 0)</f>
        <v>0</v>
      </c>
      <c r="AI937">
        <f>IF(P937="사용자항목7", L937, 0)</f>
        <v>0</v>
      </c>
      <c r="AJ937">
        <f>IF(P937="사용자항목8", L937, 0)</f>
        <v>0</v>
      </c>
      <c r="AK937">
        <f>IF(P937="사용자항목9", L937, 0)</f>
        <v>0</v>
      </c>
      <c r="AL937">
        <f>IF(P937="사용자항목10", L937, 0)</f>
        <v>0</v>
      </c>
      <c r="AM937">
        <f>IF(P937="사용자항목11", L937, 0)</f>
        <v>0</v>
      </c>
      <c r="AN937">
        <f>IF(P937="사용자항목12", L937, 0)</f>
        <v>0</v>
      </c>
      <c r="AO937">
        <f>IF(P937="사용자항목13", L937, 0)</f>
        <v>0</v>
      </c>
      <c r="AP937">
        <f>IF(P937="사용자항목14", L937, 0)</f>
        <v>0</v>
      </c>
      <c r="AQ937">
        <f>IF(P937="사용자항목15", L937, 0)</f>
        <v>0</v>
      </c>
      <c r="AR937">
        <f>IF(P937="사용자항목16", L937, 0)</f>
        <v>0</v>
      </c>
      <c r="AS937">
        <f>IF(P937="사용자항목17", L937, 0)</f>
        <v>0</v>
      </c>
      <c r="AT937">
        <f>IF(P937="사용자항목18", L937, 0)</f>
        <v>0</v>
      </c>
      <c r="AU937">
        <f>IF(P937="사용자항목19", L937, 0)</f>
        <v>0</v>
      </c>
    </row>
    <row r="938" spans="1:50" ht="23.1" customHeight="1" x14ac:dyDescent="0.3">
      <c r="A938" s="7"/>
      <c r="B938" s="7"/>
      <c r="C938" s="14"/>
      <c r="D938" s="9"/>
      <c r="E938" s="9"/>
      <c r="F938" s="9"/>
      <c r="G938" s="9"/>
      <c r="H938" s="9"/>
      <c r="I938" s="9"/>
      <c r="J938" s="9"/>
      <c r="K938" s="9"/>
      <c r="L938" s="9"/>
      <c r="M938" s="9"/>
    </row>
    <row r="939" spans="1:50" ht="23.1" customHeight="1" x14ac:dyDescent="0.3">
      <c r="A939" s="7"/>
      <c r="B939" s="7"/>
      <c r="C939" s="14"/>
      <c r="D939" s="9"/>
      <c r="E939" s="9"/>
      <c r="F939" s="9"/>
      <c r="G939" s="9"/>
      <c r="H939" s="9"/>
      <c r="I939" s="9"/>
      <c r="J939" s="9"/>
      <c r="K939" s="9"/>
      <c r="L939" s="9"/>
      <c r="M939" s="9"/>
    </row>
    <row r="940" spans="1:50" ht="23.1" customHeight="1" x14ac:dyDescent="0.3">
      <c r="A940" s="7"/>
      <c r="B940" s="7"/>
      <c r="C940" s="14"/>
      <c r="D940" s="9"/>
      <c r="E940" s="9"/>
      <c r="F940" s="9"/>
      <c r="G940" s="9"/>
      <c r="H940" s="9"/>
      <c r="I940" s="9"/>
      <c r="J940" s="9"/>
      <c r="K940" s="9"/>
      <c r="L940" s="9"/>
      <c r="M940" s="9"/>
    </row>
    <row r="941" spans="1:50" ht="23.1" customHeight="1" x14ac:dyDescent="0.3">
      <c r="A941" s="7"/>
      <c r="B941" s="7"/>
      <c r="C941" s="14"/>
      <c r="D941" s="9"/>
      <c r="E941" s="9"/>
      <c r="F941" s="9"/>
      <c r="G941" s="9"/>
      <c r="H941" s="9"/>
      <c r="I941" s="9"/>
      <c r="J941" s="9"/>
      <c r="K941" s="9"/>
      <c r="L941" s="9"/>
      <c r="M941" s="9"/>
    </row>
    <row r="942" spans="1:50" ht="23.1" customHeight="1" x14ac:dyDescent="0.3">
      <c r="A942" s="7"/>
      <c r="B942" s="7"/>
      <c r="C942" s="14"/>
      <c r="D942" s="9"/>
      <c r="E942" s="9"/>
      <c r="F942" s="9"/>
      <c r="G942" s="9"/>
      <c r="H942" s="9"/>
      <c r="I942" s="9"/>
      <c r="J942" s="9"/>
      <c r="K942" s="9"/>
      <c r="L942" s="9"/>
      <c r="M942" s="9"/>
    </row>
    <row r="943" spans="1:50" ht="23.1" customHeight="1" x14ac:dyDescent="0.3">
      <c r="A943" s="7"/>
      <c r="B943" s="7"/>
      <c r="C943" s="14"/>
      <c r="D943" s="9"/>
      <c r="E943" s="9"/>
      <c r="F943" s="9"/>
      <c r="G943" s="9"/>
      <c r="H943" s="9"/>
      <c r="I943" s="9"/>
      <c r="J943" s="9"/>
      <c r="K943" s="9"/>
      <c r="L943" s="9"/>
      <c r="M943" s="9"/>
    </row>
    <row r="944" spans="1:50" ht="23.1" customHeight="1" x14ac:dyDescent="0.3">
      <c r="A944" s="7"/>
      <c r="B944" s="7"/>
      <c r="C944" s="14"/>
      <c r="D944" s="9"/>
      <c r="E944" s="9"/>
      <c r="F944" s="9"/>
      <c r="G944" s="9"/>
      <c r="H944" s="9"/>
      <c r="I944" s="9"/>
      <c r="J944" s="9"/>
      <c r="K944" s="9"/>
      <c r="L944" s="9"/>
      <c r="M944" s="9"/>
    </row>
    <row r="945" spans="1:50" ht="23.1" customHeight="1" x14ac:dyDescent="0.3">
      <c r="A945" s="7"/>
      <c r="B945" s="7"/>
      <c r="C945" s="14"/>
      <c r="D945" s="9"/>
      <c r="E945" s="9"/>
      <c r="F945" s="9"/>
      <c r="G945" s="9"/>
      <c r="H945" s="9"/>
      <c r="I945" s="9"/>
      <c r="J945" s="9"/>
      <c r="K945" s="9"/>
      <c r="L945" s="9"/>
      <c r="M945" s="9"/>
    </row>
    <row r="946" spans="1:50" ht="23.1" customHeight="1" x14ac:dyDescent="0.3">
      <c r="A946" s="7"/>
      <c r="B946" s="7"/>
      <c r="C946" s="14"/>
      <c r="D946" s="9"/>
      <c r="E946" s="9"/>
      <c r="F946" s="9"/>
      <c r="G946" s="9"/>
      <c r="H946" s="9"/>
      <c r="I946" s="9"/>
      <c r="J946" s="9"/>
      <c r="K946" s="9"/>
      <c r="L946" s="9"/>
      <c r="M946" s="9"/>
    </row>
    <row r="947" spans="1:50" ht="23.1" customHeight="1" x14ac:dyDescent="0.3">
      <c r="A947" s="7"/>
      <c r="B947" s="7"/>
      <c r="C947" s="14"/>
      <c r="D947" s="9"/>
      <c r="E947" s="9"/>
      <c r="F947" s="9"/>
      <c r="G947" s="9"/>
      <c r="H947" s="9"/>
      <c r="I947" s="9"/>
      <c r="J947" s="9"/>
      <c r="K947" s="9"/>
      <c r="L947" s="9"/>
      <c r="M947" s="9"/>
    </row>
    <row r="948" spans="1:50" ht="23.1" customHeight="1" x14ac:dyDescent="0.3">
      <c r="A948" s="7"/>
      <c r="B948" s="7"/>
      <c r="C948" s="14"/>
      <c r="D948" s="9"/>
      <c r="E948" s="9"/>
      <c r="F948" s="9"/>
      <c r="G948" s="9"/>
      <c r="H948" s="9"/>
      <c r="I948" s="9"/>
      <c r="J948" s="9"/>
      <c r="K948" s="9"/>
      <c r="L948" s="9"/>
      <c r="M948" s="9"/>
    </row>
    <row r="949" spans="1:50" ht="23.1" customHeight="1" x14ac:dyDescent="0.3">
      <c r="A949" s="7"/>
      <c r="B949" s="7"/>
      <c r="C949" s="14"/>
      <c r="D949" s="9"/>
      <c r="E949" s="9"/>
      <c r="F949" s="9"/>
      <c r="G949" s="9"/>
      <c r="H949" s="9"/>
      <c r="I949" s="9"/>
      <c r="J949" s="9"/>
      <c r="K949" s="9"/>
      <c r="L949" s="9"/>
      <c r="M949" s="9"/>
    </row>
    <row r="950" spans="1:50" ht="23.1" customHeight="1" x14ac:dyDescent="0.3">
      <c r="A950" s="7"/>
      <c r="B950" s="7"/>
      <c r="C950" s="14"/>
      <c r="D950" s="9"/>
      <c r="E950" s="9"/>
      <c r="F950" s="9"/>
      <c r="G950" s="9"/>
      <c r="H950" s="9"/>
      <c r="I950" s="9"/>
      <c r="J950" s="9"/>
      <c r="K950" s="9"/>
      <c r="L950" s="9"/>
      <c r="M950" s="9"/>
    </row>
    <row r="951" spans="1:50" ht="23.1" customHeight="1" x14ac:dyDescent="0.3">
      <c r="A951" s="7"/>
      <c r="B951" s="7"/>
      <c r="C951" s="14"/>
      <c r="D951" s="9"/>
      <c r="E951" s="9"/>
      <c r="F951" s="9"/>
      <c r="G951" s="9"/>
      <c r="H951" s="9"/>
      <c r="I951" s="9"/>
      <c r="J951" s="9"/>
      <c r="K951" s="9"/>
      <c r="L951" s="9"/>
      <c r="M951" s="9"/>
    </row>
    <row r="952" spans="1:50" ht="23.1" customHeight="1" x14ac:dyDescent="0.3">
      <c r="A952" s="7"/>
      <c r="B952" s="7"/>
      <c r="C952" s="14"/>
      <c r="D952" s="9"/>
      <c r="E952" s="9"/>
      <c r="F952" s="9"/>
      <c r="G952" s="9"/>
      <c r="H952" s="9"/>
      <c r="I952" s="9"/>
      <c r="J952" s="9"/>
      <c r="K952" s="9"/>
      <c r="L952" s="9"/>
      <c r="M952" s="9"/>
    </row>
    <row r="953" spans="1:50" ht="23.1" customHeight="1" x14ac:dyDescent="0.3">
      <c r="A953" s="7"/>
      <c r="B953" s="7"/>
      <c r="C953" s="14"/>
      <c r="D953" s="9"/>
      <c r="E953" s="9"/>
      <c r="F953" s="9"/>
      <c r="G953" s="9"/>
      <c r="H953" s="9"/>
      <c r="I953" s="9"/>
      <c r="J953" s="9"/>
      <c r="K953" s="9"/>
      <c r="L953" s="9"/>
      <c r="M953" s="9"/>
    </row>
    <row r="954" spans="1:50" ht="23.1" customHeight="1" x14ac:dyDescent="0.3">
      <c r="A954" s="10" t="s">
        <v>131</v>
      </c>
      <c r="B954" s="11"/>
      <c r="C954" s="12"/>
      <c r="D954" s="13"/>
      <c r="E954" s="13"/>
      <c r="F954" s="13">
        <f>ROUNDDOWN(SUMIF(Q937:Q953, "1", F937:F953), 0)</f>
        <v>0</v>
      </c>
      <c r="G954" s="13"/>
      <c r="H954" s="13">
        <f>ROUNDDOWN(SUMIF(Q937:Q953, "1", H937:H953), 0)</f>
        <v>0</v>
      </c>
      <c r="I954" s="13"/>
      <c r="J954" s="13">
        <f>ROUNDDOWN(SUMIF(Q937:Q953, "1", J937:J953), 0)</f>
        <v>0</v>
      </c>
      <c r="K954" s="13"/>
      <c r="L954" s="13">
        <f>F954+H954+J954</f>
        <v>0</v>
      </c>
      <c r="M954" s="13"/>
      <c r="R954">
        <f t="shared" ref="R954:AX954" si="745">ROUNDDOWN(SUM(R937:R937), 0)</f>
        <v>0</v>
      </c>
      <c r="S954">
        <f t="shared" si="745"/>
        <v>0</v>
      </c>
      <c r="T954">
        <f t="shared" si="745"/>
        <v>0</v>
      </c>
      <c r="U954">
        <f t="shared" si="745"/>
        <v>0</v>
      </c>
      <c r="V954">
        <f t="shared" si="745"/>
        <v>0</v>
      </c>
      <c r="W954">
        <f t="shared" si="745"/>
        <v>0</v>
      </c>
      <c r="X954">
        <f t="shared" si="745"/>
        <v>0</v>
      </c>
      <c r="Y954">
        <f t="shared" si="745"/>
        <v>0</v>
      </c>
      <c r="Z954">
        <f t="shared" si="745"/>
        <v>0</v>
      </c>
      <c r="AA954">
        <f t="shared" si="745"/>
        <v>0</v>
      </c>
      <c r="AB954">
        <f t="shared" si="745"/>
        <v>0</v>
      </c>
      <c r="AC954">
        <f t="shared" si="745"/>
        <v>0</v>
      </c>
      <c r="AD954">
        <f t="shared" si="745"/>
        <v>0</v>
      </c>
      <c r="AE954">
        <f t="shared" si="745"/>
        <v>0</v>
      </c>
      <c r="AF954">
        <f t="shared" si="745"/>
        <v>0</v>
      </c>
      <c r="AG954">
        <f t="shared" si="745"/>
        <v>0</v>
      </c>
      <c r="AH954">
        <f t="shared" si="745"/>
        <v>0</v>
      </c>
      <c r="AI954">
        <f t="shared" si="745"/>
        <v>0</v>
      </c>
      <c r="AJ954">
        <f t="shared" si="745"/>
        <v>0</v>
      </c>
      <c r="AK954">
        <f t="shared" si="745"/>
        <v>0</v>
      </c>
      <c r="AL954">
        <f t="shared" si="745"/>
        <v>0</v>
      </c>
      <c r="AM954">
        <f t="shared" si="745"/>
        <v>0</v>
      </c>
      <c r="AN954">
        <f t="shared" si="745"/>
        <v>0</v>
      </c>
      <c r="AO954">
        <f t="shared" si="745"/>
        <v>0</v>
      </c>
      <c r="AP954">
        <f t="shared" si="745"/>
        <v>0</v>
      </c>
      <c r="AQ954">
        <f t="shared" si="745"/>
        <v>0</v>
      </c>
      <c r="AR954">
        <f t="shared" si="745"/>
        <v>0</v>
      </c>
      <c r="AS954">
        <f t="shared" si="745"/>
        <v>0</v>
      </c>
      <c r="AT954">
        <f t="shared" si="745"/>
        <v>0</v>
      </c>
      <c r="AU954">
        <f t="shared" si="745"/>
        <v>0</v>
      </c>
      <c r="AV954">
        <f t="shared" si="745"/>
        <v>0</v>
      </c>
      <c r="AW954">
        <f t="shared" si="745"/>
        <v>0</v>
      </c>
      <c r="AX954">
        <f t="shared" si="745"/>
        <v>0</v>
      </c>
    </row>
    <row r="955" spans="1:50" ht="23.1" customHeight="1" x14ac:dyDescent="0.3">
      <c r="A955" s="57" t="s">
        <v>537</v>
      </c>
      <c r="B955" s="58"/>
      <c r="C955" s="58"/>
      <c r="D955" s="58"/>
      <c r="E955" s="58"/>
      <c r="F955" s="58"/>
      <c r="G955" s="58"/>
      <c r="H955" s="58"/>
      <c r="I955" s="58"/>
      <c r="J955" s="58"/>
      <c r="K955" s="58"/>
      <c r="L955" s="58"/>
      <c r="M955" s="58"/>
    </row>
    <row r="956" spans="1:50" ht="23.1" customHeight="1" x14ac:dyDescent="0.3">
      <c r="A956" s="6" t="s">
        <v>246</v>
      </c>
      <c r="B956" s="6" t="s">
        <v>247</v>
      </c>
      <c r="C956" s="8" t="s">
        <v>27</v>
      </c>
      <c r="D956" s="9">
        <v>51.5</v>
      </c>
      <c r="E956" s="9"/>
      <c r="F956" s="9">
        <f>ROUNDDOWN(D956*E956, 0)</f>
        <v>0</v>
      </c>
      <c r="G956" s="9"/>
      <c r="H956" s="9">
        <f>ROUNDDOWN(D956*G956, 0)</f>
        <v>0</v>
      </c>
      <c r="I956" s="9"/>
      <c r="J956" s="9">
        <f>ROUNDDOWN(D956*I956, 0)</f>
        <v>0</v>
      </c>
      <c r="K956" s="9">
        <f>E956+G956+I956</f>
        <v>0</v>
      </c>
      <c r="L956" s="9">
        <f>F956+H956+J956</f>
        <v>0</v>
      </c>
      <c r="M956" s="15"/>
      <c r="O956" t="str">
        <f>""</f>
        <v/>
      </c>
      <c r="P956" s="1" t="s">
        <v>129</v>
      </c>
      <c r="Q956">
        <v>1</v>
      </c>
      <c r="R956">
        <f>IF(P956="기계경비", J956, 0)</f>
        <v>0</v>
      </c>
      <c r="S956">
        <f>IF(P956="운반비", J956, 0)</f>
        <v>0</v>
      </c>
      <c r="T956">
        <f>IF(P956="작업부산물", F956, 0)</f>
        <v>0</v>
      </c>
      <c r="U956">
        <f>IF(P956="관급", F956, 0)</f>
        <v>0</v>
      </c>
      <c r="V956">
        <f>IF(P956="외주비", J956, 0)</f>
        <v>0</v>
      </c>
      <c r="W956">
        <f>IF(P956="장비비", J956, 0)</f>
        <v>0</v>
      </c>
      <c r="X956">
        <f>IF(P956="폐기물처리비", J956, 0)</f>
        <v>0</v>
      </c>
      <c r="Y956">
        <f>IF(P956="가설비", J956, 0)</f>
        <v>0</v>
      </c>
      <c r="Z956">
        <f>IF(P956="잡비제외분", F956, 0)</f>
        <v>0</v>
      </c>
      <c r="AA956">
        <f>IF(P956="사급자재대", L956, 0)</f>
        <v>0</v>
      </c>
      <c r="AB956">
        <f>IF(P956="관급자재대", L956, 0)</f>
        <v>0</v>
      </c>
      <c r="AC956">
        <f>IF(P956="관급자 관급 자재대", L956, 0)</f>
        <v>0</v>
      </c>
      <c r="AD956">
        <f>IF(P956="사용자항목2", L956, 0)</f>
        <v>0</v>
      </c>
      <c r="AE956">
        <f>IF(P956="안전관리비", L956, 0)</f>
        <v>0</v>
      </c>
      <c r="AF956">
        <f>IF(P956="품질관리비", L956, 0)</f>
        <v>0</v>
      </c>
      <c r="AG956">
        <f>IF(P956="사용자항목5", L956, 0)</f>
        <v>0</v>
      </c>
      <c r="AH956">
        <f>IF(P956="사용자항목6", L956, 0)</f>
        <v>0</v>
      </c>
      <c r="AI956">
        <f>IF(P956="사용자항목7", L956, 0)</f>
        <v>0</v>
      </c>
      <c r="AJ956">
        <f>IF(P956="사용자항목8", L956, 0)</f>
        <v>0</v>
      </c>
      <c r="AK956">
        <f>IF(P956="사용자항목9", L956, 0)</f>
        <v>0</v>
      </c>
      <c r="AL956">
        <f>IF(P956="사용자항목10", L956, 0)</f>
        <v>0</v>
      </c>
      <c r="AM956">
        <f>IF(P956="사용자항목11", L956, 0)</f>
        <v>0</v>
      </c>
      <c r="AN956">
        <f>IF(P956="사용자항목12", L956, 0)</f>
        <v>0</v>
      </c>
      <c r="AO956">
        <f>IF(P956="사용자항목13", L956, 0)</f>
        <v>0</v>
      </c>
      <c r="AP956">
        <f>IF(P956="사용자항목14", L956, 0)</f>
        <v>0</v>
      </c>
      <c r="AQ956">
        <f>IF(P956="사용자항목15", L956, 0)</f>
        <v>0</v>
      </c>
      <c r="AR956">
        <f>IF(P956="사용자항목16", L956, 0)</f>
        <v>0</v>
      </c>
      <c r="AS956">
        <f>IF(P956="사용자항목17", L956, 0)</f>
        <v>0</v>
      </c>
      <c r="AT956">
        <f>IF(P956="사용자항목18", L956, 0)</f>
        <v>0</v>
      </c>
      <c r="AU956">
        <f>IF(P956="사용자항목19", L956, 0)</f>
        <v>0</v>
      </c>
    </row>
    <row r="957" spans="1:50" ht="23.1" customHeight="1" x14ac:dyDescent="0.3">
      <c r="A957" s="6" t="s">
        <v>410</v>
      </c>
      <c r="B957" s="6" t="s">
        <v>247</v>
      </c>
      <c r="C957" s="8" t="s">
        <v>27</v>
      </c>
      <c r="D957" s="9">
        <v>3.9</v>
      </c>
      <c r="E957" s="9"/>
      <c r="F957" s="9">
        <f>ROUNDDOWN(D957*E957, 0)</f>
        <v>0</v>
      </c>
      <c r="G957" s="9"/>
      <c r="H957" s="9">
        <f>ROUNDDOWN(D957*G957, 0)</f>
        <v>0</v>
      </c>
      <c r="I957" s="9"/>
      <c r="J957" s="9">
        <f>ROUNDDOWN(D957*I957, 0)</f>
        <v>0</v>
      </c>
      <c r="K957" s="9">
        <f>E957+G957+I957</f>
        <v>0</v>
      </c>
      <c r="L957" s="9">
        <f>F957+H957+J957</f>
        <v>0</v>
      </c>
      <c r="M957" s="15"/>
      <c r="O957" t="str">
        <f>""</f>
        <v/>
      </c>
      <c r="P957" s="1" t="s">
        <v>129</v>
      </c>
      <c r="Q957">
        <v>1</v>
      </c>
      <c r="R957">
        <f>IF(P957="기계경비", J957, 0)</f>
        <v>0</v>
      </c>
      <c r="S957">
        <f>IF(P957="운반비", J957, 0)</f>
        <v>0</v>
      </c>
      <c r="T957">
        <f>IF(P957="작업부산물", F957, 0)</f>
        <v>0</v>
      </c>
      <c r="U957">
        <f>IF(P957="관급", F957, 0)</f>
        <v>0</v>
      </c>
      <c r="V957">
        <f>IF(P957="외주비", J957, 0)</f>
        <v>0</v>
      </c>
      <c r="W957">
        <f>IF(P957="장비비", J957, 0)</f>
        <v>0</v>
      </c>
      <c r="X957">
        <f>IF(P957="폐기물처리비", J957, 0)</f>
        <v>0</v>
      </c>
      <c r="Y957">
        <f>IF(P957="가설비", J957, 0)</f>
        <v>0</v>
      </c>
      <c r="Z957">
        <f>IF(P957="잡비제외분", F957, 0)</f>
        <v>0</v>
      </c>
      <c r="AA957">
        <f>IF(P957="사급자재대", L957, 0)</f>
        <v>0</v>
      </c>
      <c r="AB957">
        <f>IF(P957="관급자재대", L957, 0)</f>
        <v>0</v>
      </c>
      <c r="AC957">
        <f>IF(P957="관급자 관급 자재대", L957, 0)</f>
        <v>0</v>
      </c>
      <c r="AD957">
        <f>IF(P957="사용자항목2", L957, 0)</f>
        <v>0</v>
      </c>
      <c r="AE957">
        <f>IF(P957="안전관리비", L957, 0)</f>
        <v>0</v>
      </c>
      <c r="AF957">
        <f>IF(P957="품질관리비", L957, 0)</f>
        <v>0</v>
      </c>
      <c r="AG957">
        <f>IF(P957="사용자항목5", L957, 0)</f>
        <v>0</v>
      </c>
      <c r="AH957">
        <f>IF(P957="사용자항목6", L957, 0)</f>
        <v>0</v>
      </c>
      <c r="AI957">
        <f>IF(P957="사용자항목7", L957, 0)</f>
        <v>0</v>
      </c>
      <c r="AJ957">
        <f>IF(P957="사용자항목8", L957, 0)</f>
        <v>0</v>
      </c>
      <c r="AK957">
        <f>IF(P957="사용자항목9", L957, 0)</f>
        <v>0</v>
      </c>
      <c r="AL957">
        <f>IF(P957="사용자항목10", L957, 0)</f>
        <v>0</v>
      </c>
      <c r="AM957">
        <f>IF(P957="사용자항목11", L957, 0)</f>
        <v>0</v>
      </c>
      <c r="AN957">
        <f>IF(P957="사용자항목12", L957, 0)</f>
        <v>0</v>
      </c>
      <c r="AO957">
        <f>IF(P957="사용자항목13", L957, 0)</f>
        <v>0</v>
      </c>
      <c r="AP957">
        <f>IF(P957="사용자항목14", L957, 0)</f>
        <v>0</v>
      </c>
      <c r="AQ957">
        <f>IF(P957="사용자항목15", L957, 0)</f>
        <v>0</v>
      </c>
      <c r="AR957">
        <f>IF(P957="사용자항목16", L957, 0)</f>
        <v>0</v>
      </c>
      <c r="AS957">
        <f>IF(P957="사용자항목17", L957, 0)</f>
        <v>0</v>
      </c>
      <c r="AT957">
        <f>IF(P957="사용자항목18", L957, 0)</f>
        <v>0</v>
      </c>
      <c r="AU957">
        <f>IF(P957="사용자항목19", L957, 0)</f>
        <v>0</v>
      </c>
    </row>
    <row r="958" spans="1:50" ht="23.1" customHeight="1" x14ac:dyDescent="0.3">
      <c r="A958" s="7"/>
      <c r="B958" s="7"/>
      <c r="C958" s="14"/>
      <c r="D958" s="9"/>
      <c r="E958" s="9"/>
      <c r="F958" s="9"/>
      <c r="G958" s="9"/>
      <c r="H958" s="9"/>
      <c r="I958" s="9"/>
      <c r="J958" s="9"/>
      <c r="K958" s="9"/>
      <c r="L958" s="9"/>
      <c r="M958" s="9"/>
    </row>
    <row r="959" spans="1:50" ht="23.1" customHeight="1" x14ac:dyDescent="0.3">
      <c r="A959" s="7"/>
      <c r="B959" s="7"/>
      <c r="C959" s="14"/>
      <c r="D959" s="9"/>
      <c r="E959" s="9"/>
      <c r="F959" s="9"/>
      <c r="G959" s="9"/>
      <c r="H959" s="9"/>
      <c r="I959" s="9"/>
      <c r="J959" s="9"/>
      <c r="K959" s="9"/>
      <c r="L959" s="9"/>
      <c r="M959" s="9"/>
    </row>
    <row r="960" spans="1:50" ht="23.1" customHeight="1" x14ac:dyDescent="0.3">
      <c r="A960" s="7"/>
      <c r="B960" s="7"/>
      <c r="C960" s="14"/>
      <c r="D960" s="9"/>
      <c r="E960" s="9"/>
      <c r="F960" s="9"/>
      <c r="G960" s="9"/>
      <c r="H960" s="9"/>
      <c r="I960" s="9"/>
      <c r="J960" s="9"/>
      <c r="K960" s="9"/>
      <c r="L960" s="9"/>
      <c r="M960" s="9"/>
    </row>
    <row r="961" spans="1:50" ht="23.1" customHeight="1" x14ac:dyDescent="0.3">
      <c r="A961" s="7"/>
      <c r="B961" s="7"/>
      <c r="C961" s="14"/>
      <c r="D961" s="9"/>
      <c r="E961" s="9"/>
      <c r="F961" s="9"/>
      <c r="G961" s="9"/>
      <c r="H961" s="9"/>
      <c r="I961" s="9"/>
      <c r="J961" s="9"/>
      <c r="K961" s="9"/>
      <c r="L961" s="9"/>
      <c r="M961" s="9"/>
    </row>
    <row r="962" spans="1:50" ht="23.1" customHeight="1" x14ac:dyDescent="0.3">
      <c r="A962" s="7"/>
      <c r="B962" s="7"/>
      <c r="C962" s="14"/>
      <c r="D962" s="9"/>
      <c r="E962" s="9"/>
      <c r="F962" s="9"/>
      <c r="G962" s="9"/>
      <c r="H962" s="9"/>
      <c r="I962" s="9"/>
      <c r="J962" s="9"/>
      <c r="K962" s="9"/>
      <c r="L962" s="9"/>
      <c r="M962" s="9"/>
    </row>
    <row r="963" spans="1:50" ht="23.1" customHeight="1" x14ac:dyDescent="0.3">
      <c r="A963" s="7"/>
      <c r="B963" s="7"/>
      <c r="C963" s="14"/>
      <c r="D963" s="9"/>
      <c r="E963" s="9"/>
      <c r="F963" s="9"/>
      <c r="G963" s="9"/>
      <c r="H963" s="9"/>
      <c r="I963" s="9"/>
      <c r="J963" s="9"/>
      <c r="K963" s="9"/>
      <c r="L963" s="9"/>
      <c r="M963" s="9"/>
    </row>
    <row r="964" spans="1:50" ht="23.1" customHeight="1" x14ac:dyDescent="0.3">
      <c r="A964" s="7"/>
      <c r="B964" s="7"/>
      <c r="C964" s="14"/>
      <c r="D964" s="9"/>
      <c r="E964" s="9"/>
      <c r="F964" s="9"/>
      <c r="G964" s="9"/>
      <c r="H964" s="9"/>
      <c r="I964" s="9"/>
      <c r="J964" s="9"/>
      <c r="K964" s="9"/>
      <c r="L964" s="9"/>
      <c r="M964" s="9"/>
    </row>
    <row r="965" spans="1:50" ht="23.1" customHeight="1" x14ac:dyDescent="0.3">
      <c r="A965" s="7"/>
      <c r="B965" s="7"/>
      <c r="C965" s="14"/>
      <c r="D965" s="9"/>
      <c r="E965" s="9"/>
      <c r="F965" s="9"/>
      <c r="G965" s="9"/>
      <c r="H965" s="9"/>
      <c r="I965" s="9"/>
      <c r="J965" s="9"/>
      <c r="K965" s="9"/>
      <c r="L965" s="9"/>
      <c r="M965" s="9"/>
    </row>
    <row r="966" spans="1:50" ht="23.1" customHeight="1" x14ac:dyDescent="0.3">
      <c r="A966" s="7"/>
      <c r="B966" s="7"/>
      <c r="C966" s="14"/>
      <c r="D966" s="9"/>
      <c r="E966" s="9"/>
      <c r="F966" s="9"/>
      <c r="G966" s="9"/>
      <c r="H966" s="9"/>
      <c r="I966" s="9"/>
      <c r="J966" s="9"/>
      <c r="K966" s="9"/>
      <c r="L966" s="9"/>
      <c r="M966" s="9"/>
    </row>
    <row r="967" spans="1:50" ht="23.1" customHeight="1" x14ac:dyDescent="0.3">
      <c r="A967" s="7"/>
      <c r="B967" s="7"/>
      <c r="C967" s="14"/>
      <c r="D967" s="9"/>
      <c r="E967" s="9"/>
      <c r="F967" s="9"/>
      <c r="G967" s="9"/>
      <c r="H967" s="9"/>
      <c r="I967" s="9"/>
      <c r="J967" s="9"/>
      <c r="K967" s="9"/>
      <c r="L967" s="9"/>
      <c r="M967" s="9"/>
    </row>
    <row r="968" spans="1:50" ht="23.1" customHeight="1" x14ac:dyDescent="0.3">
      <c r="A968" s="7"/>
      <c r="B968" s="7"/>
      <c r="C968" s="14"/>
      <c r="D968" s="9"/>
      <c r="E968" s="9"/>
      <c r="F968" s="9"/>
      <c r="G968" s="9"/>
      <c r="H968" s="9"/>
      <c r="I968" s="9"/>
      <c r="J968" s="9"/>
      <c r="K968" s="9"/>
      <c r="L968" s="9"/>
      <c r="M968" s="9"/>
    </row>
    <row r="969" spans="1:50" ht="23.1" customHeight="1" x14ac:dyDescent="0.3">
      <c r="A969" s="7"/>
      <c r="B969" s="7"/>
      <c r="C969" s="14"/>
      <c r="D969" s="9"/>
      <c r="E969" s="9"/>
      <c r="F969" s="9"/>
      <c r="G969" s="9"/>
      <c r="H969" s="9"/>
      <c r="I969" s="9"/>
      <c r="J969" s="9"/>
      <c r="K969" s="9"/>
      <c r="L969" s="9"/>
      <c r="M969" s="9"/>
    </row>
    <row r="970" spans="1:50" ht="23.1" customHeight="1" x14ac:dyDescent="0.3">
      <c r="A970" s="7"/>
      <c r="B970" s="7"/>
      <c r="C970" s="14"/>
      <c r="D970" s="9"/>
      <c r="E970" s="9"/>
      <c r="F970" s="9"/>
      <c r="G970" s="9"/>
      <c r="H970" s="9"/>
      <c r="I970" s="9"/>
      <c r="J970" s="9"/>
      <c r="K970" s="9"/>
      <c r="L970" s="9"/>
      <c r="M970" s="9"/>
    </row>
    <row r="971" spans="1:50" ht="23.1" customHeight="1" x14ac:dyDescent="0.3">
      <c r="A971" s="7"/>
      <c r="B971" s="7"/>
      <c r="C971" s="14"/>
      <c r="D971" s="9"/>
      <c r="E971" s="9"/>
      <c r="F971" s="9"/>
      <c r="G971" s="9"/>
      <c r="H971" s="9"/>
      <c r="I971" s="9"/>
      <c r="J971" s="9"/>
      <c r="K971" s="9"/>
      <c r="L971" s="9"/>
      <c r="M971" s="9"/>
    </row>
    <row r="972" spans="1:50" ht="23.1" customHeight="1" x14ac:dyDescent="0.3">
      <c r="A972" s="7"/>
      <c r="B972" s="7"/>
      <c r="C972" s="14"/>
      <c r="D972" s="9"/>
      <c r="E972" s="9"/>
      <c r="F972" s="9"/>
      <c r="G972" s="9"/>
      <c r="H972" s="9"/>
      <c r="I972" s="9"/>
      <c r="J972" s="9"/>
      <c r="K972" s="9"/>
      <c r="L972" s="9"/>
      <c r="M972" s="9"/>
    </row>
    <row r="973" spans="1:50" ht="23.1" customHeight="1" x14ac:dyDescent="0.3">
      <c r="A973" s="10" t="s">
        <v>131</v>
      </c>
      <c r="B973" s="11"/>
      <c r="C973" s="12"/>
      <c r="D973" s="13"/>
      <c r="E973" s="13"/>
      <c r="F973" s="13">
        <f>ROUNDDOWN(SUMIF(Q956:Q972, "1", F956:F972), 0)</f>
        <v>0</v>
      </c>
      <c r="G973" s="13"/>
      <c r="H973" s="13">
        <f>ROUNDDOWN(SUMIF(Q956:Q972, "1", H956:H972), 0)</f>
        <v>0</v>
      </c>
      <c r="I973" s="13"/>
      <c r="J973" s="13">
        <f>ROUNDDOWN(SUMIF(Q956:Q972, "1", J956:J972), 0)</f>
        <v>0</v>
      </c>
      <c r="K973" s="13"/>
      <c r="L973" s="13">
        <f>F973+H973+J973</f>
        <v>0</v>
      </c>
      <c r="M973" s="13"/>
      <c r="R973">
        <f t="shared" ref="R973:AX973" si="746">ROUNDDOWN(SUM(R956:R957), 0)</f>
        <v>0</v>
      </c>
      <c r="S973">
        <f t="shared" si="746"/>
        <v>0</v>
      </c>
      <c r="T973">
        <f t="shared" si="746"/>
        <v>0</v>
      </c>
      <c r="U973">
        <f t="shared" si="746"/>
        <v>0</v>
      </c>
      <c r="V973">
        <f t="shared" si="746"/>
        <v>0</v>
      </c>
      <c r="W973">
        <f t="shared" si="746"/>
        <v>0</v>
      </c>
      <c r="X973">
        <f t="shared" si="746"/>
        <v>0</v>
      </c>
      <c r="Y973">
        <f t="shared" si="746"/>
        <v>0</v>
      </c>
      <c r="Z973">
        <f t="shared" si="746"/>
        <v>0</v>
      </c>
      <c r="AA973">
        <f t="shared" si="746"/>
        <v>0</v>
      </c>
      <c r="AB973">
        <f t="shared" si="746"/>
        <v>0</v>
      </c>
      <c r="AC973">
        <f t="shared" si="746"/>
        <v>0</v>
      </c>
      <c r="AD973">
        <f t="shared" si="746"/>
        <v>0</v>
      </c>
      <c r="AE973">
        <f t="shared" si="746"/>
        <v>0</v>
      </c>
      <c r="AF973">
        <f t="shared" si="746"/>
        <v>0</v>
      </c>
      <c r="AG973">
        <f t="shared" si="746"/>
        <v>0</v>
      </c>
      <c r="AH973">
        <f t="shared" si="746"/>
        <v>0</v>
      </c>
      <c r="AI973">
        <f t="shared" si="746"/>
        <v>0</v>
      </c>
      <c r="AJ973">
        <f t="shared" si="746"/>
        <v>0</v>
      </c>
      <c r="AK973">
        <f t="shared" si="746"/>
        <v>0</v>
      </c>
      <c r="AL973">
        <f t="shared" si="746"/>
        <v>0</v>
      </c>
      <c r="AM973">
        <f t="shared" si="746"/>
        <v>0</v>
      </c>
      <c r="AN973">
        <f t="shared" si="746"/>
        <v>0</v>
      </c>
      <c r="AO973">
        <f t="shared" si="746"/>
        <v>0</v>
      </c>
      <c r="AP973">
        <f t="shared" si="746"/>
        <v>0</v>
      </c>
      <c r="AQ973">
        <f t="shared" si="746"/>
        <v>0</v>
      </c>
      <c r="AR973">
        <f t="shared" si="746"/>
        <v>0</v>
      </c>
      <c r="AS973">
        <f t="shared" si="746"/>
        <v>0</v>
      </c>
      <c r="AT973">
        <f t="shared" si="746"/>
        <v>0</v>
      </c>
      <c r="AU973">
        <f t="shared" si="746"/>
        <v>0</v>
      </c>
      <c r="AV973">
        <f t="shared" si="746"/>
        <v>0</v>
      </c>
      <c r="AW973">
        <f t="shared" si="746"/>
        <v>0</v>
      </c>
      <c r="AX973">
        <f t="shared" si="746"/>
        <v>0</v>
      </c>
    </row>
    <row r="974" spans="1:50" ht="23.1" customHeight="1" x14ac:dyDescent="0.3">
      <c r="A974" s="57" t="s">
        <v>538</v>
      </c>
      <c r="B974" s="58"/>
      <c r="C974" s="58"/>
      <c r="D974" s="58"/>
      <c r="E974" s="58"/>
      <c r="F974" s="58"/>
      <c r="G974" s="58"/>
      <c r="H974" s="58"/>
      <c r="I974" s="58"/>
      <c r="J974" s="58"/>
      <c r="K974" s="58"/>
      <c r="L974" s="58"/>
      <c r="M974" s="58"/>
    </row>
    <row r="975" spans="1:50" ht="23.1" customHeight="1" x14ac:dyDescent="0.3">
      <c r="A975" s="6" t="s">
        <v>248</v>
      </c>
      <c r="B975" s="6" t="s">
        <v>249</v>
      </c>
      <c r="C975" s="8" t="s">
        <v>27</v>
      </c>
      <c r="D975" s="9">
        <v>31</v>
      </c>
      <c r="E975" s="9"/>
      <c r="F975" s="9">
        <f>ROUNDDOWN(D975*E975, 0)</f>
        <v>0</v>
      </c>
      <c r="G975" s="9"/>
      <c r="H975" s="9">
        <f>ROUNDDOWN(D975*G975, 0)</f>
        <v>0</v>
      </c>
      <c r="I975" s="9"/>
      <c r="J975" s="9">
        <f>ROUNDDOWN(D975*I975, 0)</f>
        <v>0</v>
      </c>
      <c r="K975" s="9">
        <f>E975+G975+I975</f>
        <v>0</v>
      </c>
      <c r="L975" s="9">
        <f>F975+H975+J975</f>
        <v>0</v>
      </c>
      <c r="M975" s="15"/>
      <c r="O975" t="str">
        <f>""</f>
        <v/>
      </c>
      <c r="P975" s="1" t="s">
        <v>129</v>
      </c>
      <c r="Q975">
        <v>1</v>
      </c>
      <c r="R975">
        <f>IF(P975="기계경비", J975, 0)</f>
        <v>0</v>
      </c>
      <c r="S975">
        <f>IF(P975="운반비", J975, 0)</f>
        <v>0</v>
      </c>
      <c r="T975">
        <f>IF(P975="작업부산물", F975, 0)</f>
        <v>0</v>
      </c>
      <c r="U975">
        <f>IF(P975="관급", F975, 0)</f>
        <v>0</v>
      </c>
      <c r="V975">
        <f>IF(P975="외주비", J975, 0)</f>
        <v>0</v>
      </c>
      <c r="W975">
        <f>IF(P975="장비비", J975, 0)</f>
        <v>0</v>
      </c>
      <c r="X975">
        <f>IF(P975="폐기물처리비", J975, 0)</f>
        <v>0</v>
      </c>
      <c r="Y975">
        <f>IF(P975="가설비", J975, 0)</f>
        <v>0</v>
      </c>
      <c r="Z975">
        <f>IF(P975="잡비제외분", F975, 0)</f>
        <v>0</v>
      </c>
      <c r="AA975">
        <f>IF(P975="사급자재대", L975, 0)</f>
        <v>0</v>
      </c>
      <c r="AB975">
        <f>IF(P975="관급자재대", L975, 0)</f>
        <v>0</v>
      </c>
      <c r="AC975">
        <f>IF(P975="관급자 관급 자재대", L975, 0)</f>
        <v>0</v>
      </c>
      <c r="AD975">
        <f>IF(P975="사용자항목2", L975, 0)</f>
        <v>0</v>
      </c>
      <c r="AE975">
        <f>IF(P975="안전관리비", L975, 0)</f>
        <v>0</v>
      </c>
      <c r="AF975">
        <f>IF(P975="품질관리비", L975, 0)</f>
        <v>0</v>
      </c>
      <c r="AG975">
        <f>IF(P975="사용자항목5", L975, 0)</f>
        <v>0</v>
      </c>
      <c r="AH975">
        <f>IF(P975="사용자항목6", L975, 0)</f>
        <v>0</v>
      </c>
      <c r="AI975">
        <f>IF(P975="사용자항목7", L975, 0)</f>
        <v>0</v>
      </c>
      <c r="AJ975">
        <f>IF(P975="사용자항목8", L975, 0)</f>
        <v>0</v>
      </c>
      <c r="AK975">
        <f>IF(P975="사용자항목9", L975, 0)</f>
        <v>0</v>
      </c>
      <c r="AL975">
        <f>IF(P975="사용자항목10", L975, 0)</f>
        <v>0</v>
      </c>
      <c r="AM975">
        <f>IF(P975="사용자항목11", L975, 0)</f>
        <v>0</v>
      </c>
      <c r="AN975">
        <f>IF(P975="사용자항목12", L975, 0)</f>
        <v>0</v>
      </c>
      <c r="AO975">
        <f>IF(P975="사용자항목13", L975, 0)</f>
        <v>0</v>
      </c>
      <c r="AP975">
        <f>IF(P975="사용자항목14", L975, 0)</f>
        <v>0</v>
      </c>
      <c r="AQ975">
        <f>IF(P975="사용자항목15", L975, 0)</f>
        <v>0</v>
      </c>
      <c r="AR975">
        <f>IF(P975="사용자항목16", L975, 0)</f>
        <v>0</v>
      </c>
      <c r="AS975">
        <f>IF(P975="사용자항목17", L975, 0)</f>
        <v>0</v>
      </c>
      <c r="AT975">
        <f>IF(P975="사용자항목18", L975, 0)</f>
        <v>0</v>
      </c>
      <c r="AU975">
        <f>IF(P975="사용자항목19", L975, 0)</f>
        <v>0</v>
      </c>
    </row>
    <row r="976" spans="1:50" ht="23.1" customHeight="1" x14ac:dyDescent="0.3">
      <c r="A976" s="6" t="s">
        <v>250</v>
      </c>
      <c r="B976" s="6" t="s">
        <v>251</v>
      </c>
      <c r="C976" s="8" t="s">
        <v>27</v>
      </c>
      <c r="D976" s="9">
        <v>89.5</v>
      </c>
      <c r="E976" s="9"/>
      <c r="F976" s="9">
        <f>ROUNDDOWN(D976*E976, 0)</f>
        <v>0</v>
      </c>
      <c r="G976" s="9"/>
      <c r="H976" s="9">
        <f>ROUNDDOWN(D976*G976, 0)</f>
        <v>0</v>
      </c>
      <c r="I976" s="9"/>
      <c r="J976" s="9">
        <f>ROUNDDOWN(D976*I976, 0)</f>
        <v>0</v>
      </c>
      <c r="K976" s="9">
        <f>E976+G976+I976</f>
        <v>0</v>
      </c>
      <c r="L976" s="9">
        <f>F976+H976+J976</f>
        <v>0</v>
      </c>
      <c r="M976" s="15"/>
      <c r="O976" t="str">
        <f>""</f>
        <v/>
      </c>
      <c r="P976" s="1" t="s">
        <v>129</v>
      </c>
      <c r="Q976">
        <v>1</v>
      </c>
      <c r="R976">
        <f>IF(P976="기계경비", J976, 0)</f>
        <v>0</v>
      </c>
      <c r="S976">
        <f>IF(P976="운반비", J976, 0)</f>
        <v>0</v>
      </c>
      <c r="T976">
        <f>IF(P976="작업부산물", F976, 0)</f>
        <v>0</v>
      </c>
      <c r="U976">
        <f>IF(P976="관급", F976, 0)</f>
        <v>0</v>
      </c>
      <c r="V976">
        <f>IF(P976="외주비", J976, 0)</f>
        <v>0</v>
      </c>
      <c r="W976">
        <f>IF(P976="장비비", J976, 0)</f>
        <v>0</v>
      </c>
      <c r="X976">
        <f>IF(P976="폐기물처리비", J976, 0)</f>
        <v>0</v>
      </c>
      <c r="Y976">
        <f>IF(P976="가설비", J976, 0)</f>
        <v>0</v>
      </c>
      <c r="Z976">
        <f>IF(P976="잡비제외분", F976, 0)</f>
        <v>0</v>
      </c>
      <c r="AA976">
        <f>IF(P976="사급자재대", L976, 0)</f>
        <v>0</v>
      </c>
      <c r="AB976">
        <f>IF(P976="관급자재대", L976, 0)</f>
        <v>0</v>
      </c>
      <c r="AC976">
        <f>IF(P976="관급자 관급 자재대", L976, 0)</f>
        <v>0</v>
      </c>
      <c r="AD976">
        <f>IF(P976="사용자항목2", L976, 0)</f>
        <v>0</v>
      </c>
      <c r="AE976">
        <f>IF(P976="안전관리비", L976, 0)</f>
        <v>0</v>
      </c>
      <c r="AF976">
        <f>IF(P976="품질관리비", L976, 0)</f>
        <v>0</v>
      </c>
      <c r="AG976">
        <f>IF(P976="사용자항목5", L976, 0)</f>
        <v>0</v>
      </c>
      <c r="AH976">
        <f>IF(P976="사용자항목6", L976, 0)</f>
        <v>0</v>
      </c>
      <c r="AI976">
        <f>IF(P976="사용자항목7", L976, 0)</f>
        <v>0</v>
      </c>
      <c r="AJ976">
        <f>IF(P976="사용자항목8", L976, 0)</f>
        <v>0</v>
      </c>
      <c r="AK976">
        <f>IF(P976="사용자항목9", L976, 0)</f>
        <v>0</v>
      </c>
      <c r="AL976">
        <f>IF(P976="사용자항목10", L976, 0)</f>
        <v>0</v>
      </c>
      <c r="AM976">
        <f>IF(P976="사용자항목11", L976, 0)</f>
        <v>0</v>
      </c>
      <c r="AN976">
        <f>IF(P976="사용자항목12", L976, 0)</f>
        <v>0</v>
      </c>
      <c r="AO976">
        <f>IF(P976="사용자항목13", L976, 0)</f>
        <v>0</v>
      </c>
      <c r="AP976">
        <f>IF(P976="사용자항목14", L976, 0)</f>
        <v>0</v>
      </c>
      <c r="AQ976">
        <f>IF(P976="사용자항목15", L976, 0)</f>
        <v>0</v>
      </c>
      <c r="AR976">
        <f>IF(P976="사용자항목16", L976, 0)</f>
        <v>0</v>
      </c>
      <c r="AS976">
        <f>IF(P976="사용자항목17", L976, 0)</f>
        <v>0</v>
      </c>
      <c r="AT976">
        <f>IF(P976="사용자항목18", L976, 0)</f>
        <v>0</v>
      </c>
      <c r="AU976">
        <f>IF(P976="사용자항목19", L976, 0)</f>
        <v>0</v>
      </c>
    </row>
    <row r="977" spans="1:50" ht="23.1" customHeight="1" x14ac:dyDescent="0.3">
      <c r="A977" s="7"/>
      <c r="B977" s="7"/>
      <c r="C977" s="14"/>
      <c r="D977" s="9"/>
      <c r="E977" s="9"/>
      <c r="F977" s="9"/>
      <c r="G977" s="9"/>
      <c r="H977" s="9"/>
      <c r="I977" s="9"/>
      <c r="J977" s="9"/>
      <c r="K977" s="9"/>
      <c r="L977" s="9"/>
      <c r="M977" s="9"/>
    </row>
    <row r="978" spans="1:50" ht="23.1" customHeight="1" x14ac:dyDescent="0.3">
      <c r="A978" s="7"/>
      <c r="B978" s="7"/>
      <c r="C978" s="14"/>
      <c r="D978" s="9"/>
      <c r="E978" s="9"/>
      <c r="F978" s="9"/>
      <c r="G978" s="9"/>
      <c r="H978" s="9"/>
      <c r="I978" s="9"/>
      <c r="J978" s="9"/>
      <c r="K978" s="9"/>
      <c r="L978" s="9"/>
      <c r="M978" s="9"/>
    </row>
    <row r="979" spans="1:50" ht="23.1" customHeight="1" x14ac:dyDescent="0.3">
      <c r="A979" s="7"/>
      <c r="B979" s="7"/>
      <c r="C979" s="14"/>
      <c r="D979" s="9"/>
      <c r="E979" s="9"/>
      <c r="F979" s="9"/>
      <c r="G979" s="9"/>
      <c r="H979" s="9"/>
      <c r="I979" s="9"/>
      <c r="J979" s="9"/>
      <c r="K979" s="9"/>
      <c r="L979" s="9"/>
      <c r="M979" s="9"/>
    </row>
    <row r="980" spans="1:50" ht="23.1" customHeight="1" x14ac:dyDescent="0.3">
      <c r="A980" s="7"/>
      <c r="B980" s="7"/>
      <c r="C980" s="14"/>
      <c r="D980" s="9"/>
      <c r="E980" s="9"/>
      <c r="F980" s="9"/>
      <c r="G980" s="9"/>
      <c r="H980" s="9"/>
      <c r="I980" s="9"/>
      <c r="J980" s="9"/>
      <c r="K980" s="9"/>
      <c r="L980" s="9"/>
      <c r="M980" s="9"/>
    </row>
    <row r="981" spans="1:50" ht="23.1" customHeight="1" x14ac:dyDescent="0.3">
      <c r="A981" s="7"/>
      <c r="B981" s="7"/>
      <c r="C981" s="14"/>
      <c r="D981" s="9"/>
      <c r="E981" s="9"/>
      <c r="F981" s="9"/>
      <c r="G981" s="9"/>
      <c r="H981" s="9"/>
      <c r="I981" s="9"/>
      <c r="J981" s="9"/>
      <c r="K981" s="9"/>
      <c r="L981" s="9"/>
      <c r="M981" s="9"/>
    </row>
    <row r="982" spans="1:50" ht="23.1" customHeight="1" x14ac:dyDescent="0.3">
      <c r="A982" s="7"/>
      <c r="B982" s="7"/>
      <c r="C982" s="14"/>
      <c r="D982" s="9"/>
      <c r="E982" s="9"/>
      <c r="F982" s="9"/>
      <c r="G982" s="9"/>
      <c r="H982" s="9"/>
      <c r="I982" s="9"/>
      <c r="J982" s="9"/>
      <c r="K982" s="9"/>
      <c r="L982" s="9"/>
      <c r="M982" s="9"/>
    </row>
    <row r="983" spans="1:50" ht="23.1" customHeight="1" x14ac:dyDescent="0.3">
      <c r="A983" s="7"/>
      <c r="B983" s="7"/>
      <c r="C983" s="14"/>
      <c r="D983" s="9"/>
      <c r="E983" s="9"/>
      <c r="F983" s="9"/>
      <c r="G983" s="9"/>
      <c r="H983" s="9"/>
      <c r="I983" s="9"/>
      <c r="J983" s="9"/>
      <c r="K983" s="9"/>
      <c r="L983" s="9"/>
      <c r="M983" s="9"/>
    </row>
    <row r="984" spans="1:50" ht="23.1" customHeight="1" x14ac:dyDescent="0.3">
      <c r="A984" s="7"/>
      <c r="B984" s="7"/>
      <c r="C984" s="14"/>
      <c r="D984" s="9"/>
      <c r="E984" s="9"/>
      <c r="F984" s="9"/>
      <c r="G984" s="9"/>
      <c r="H984" s="9"/>
      <c r="I984" s="9"/>
      <c r="J984" s="9"/>
      <c r="K984" s="9"/>
      <c r="L984" s="9"/>
      <c r="M984" s="9"/>
    </row>
    <row r="985" spans="1:50" ht="23.1" customHeight="1" x14ac:dyDescent="0.3">
      <c r="A985" s="7"/>
      <c r="B985" s="7"/>
      <c r="C985" s="14"/>
      <c r="D985" s="9"/>
      <c r="E985" s="9"/>
      <c r="F985" s="9"/>
      <c r="G985" s="9"/>
      <c r="H985" s="9"/>
      <c r="I985" s="9"/>
      <c r="J985" s="9"/>
      <c r="K985" s="9"/>
      <c r="L985" s="9"/>
      <c r="M985" s="9"/>
    </row>
    <row r="986" spans="1:50" ht="23.1" customHeight="1" x14ac:dyDescent="0.3">
      <c r="A986" s="7"/>
      <c r="B986" s="7"/>
      <c r="C986" s="14"/>
      <c r="D986" s="9"/>
      <c r="E986" s="9"/>
      <c r="F986" s="9"/>
      <c r="G986" s="9"/>
      <c r="H986" s="9"/>
      <c r="I986" s="9"/>
      <c r="J986" s="9"/>
      <c r="K986" s="9"/>
      <c r="L986" s="9"/>
      <c r="M986" s="9"/>
    </row>
    <row r="987" spans="1:50" ht="23.1" customHeight="1" x14ac:dyDescent="0.3">
      <c r="A987" s="7"/>
      <c r="B987" s="7"/>
      <c r="C987" s="14"/>
      <c r="D987" s="9"/>
      <c r="E987" s="9"/>
      <c r="F987" s="9"/>
      <c r="G987" s="9"/>
      <c r="H987" s="9"/>
      <c r="I987" s="9"/>
      <c r="J987" s="9"/>
      <c r="K987" s="9"/>
      <c r="L987" s="9"/>
      <c r="M987" s="9"/>
    </row>
    <row r="988" spans="1:50" ht="23.1" customHeight="1" x14ac:dyDescent="0.3">
      <c r="A988" s="7"/>
      <c r="B988" s="7"/>
      <c r="C988" s="14"/>
      <c r="D988" s="9"/>
      <c r="E988" s="9"/>
      <c r="F988" s="9"/>
      <c r="G988" s="9"/>
      <c r="H988" s="9"/>
      <c r="I988" s="9"/>
      <c r="J988" s="9"/>
      <c r="K988" s="9"/>
      <c r="L988" s="9"/>
      <c r="M988" s="9"/>
    </row>
    <row r="989" spans="1:50" ht="23.1" customHeight="1" x14ac:dyDescent="0.3">
      <c r="A989" s="7"/>
      <c r="B989" s="7"/>
      <c r="C989" s="14"/>
      <c r="D989" s="9"/>
      <c r="E989" s="9"/>
      <c r="F989" s="9"/>
      <c r="G989" s="9"/>
      <c r="H989" s="9"/>
      <c r="I989" s="9"/>
      <c r="J989" s="9"/>
      <c r="K989" s="9"/>
      <c r="L989" s="9"/>
      <c r="M989" s="9"/>
    </row>
    <row r="990" spans="1:50" ht="23.1" customHeight="1" x14ac:dyDescent="0.3">
      <c r="A990" s="7"/>
      <c r="B990" s="7"/>
      <c r="C990" s="14"/>
      <c r="D990" s="9"/>
      <c r="E990" s="9"/>
      <c r="F990" s="9"/>
      <c r="G990" s="9"/>
      <c r="H990" s="9"/>
      <c r="I990" s="9"/>
      <c r="J990" s="9"/>
      <c r="K990" s="9"/>
      <c r="L990" s="9"/>
      <c r="M990" s="9"/>
    </row>
    <row r="991" spans="1:50" ht="23.1" customHeight="1" x14ac:dyDescent="0.3">
      <c r="A991" s="7"/>
      <c r="B991" s="7"/>
      <c r="C991" s="14"/>
      <c r="D991" s="9"/>
      <c r="E991" s="9"/>
      <c r="F991" s="9"/>
      <c r="G991" s="9"/>
      <c r="H991" s="9"/>
      <c r="I991" s="9"/>
      <c r="J991" s="9"/>
      <c r="K991" s="9"/>
      <c r="L991" s="9"/>
      <c r="M991" s="9"/>
    </row>
    <row r="992" spans="1:50" ht="23.1" customHeight="1" x14ac:dyDescent="0.3">
      <c r="A992" s="10" t="s">
        <v>131</v>
      </c>
      <c r="B992" s="11"/>
      <c r="C992" s="12"/>
      <c r="D992" s="13"/>
      <c r="E992" s="13"/>
      <c r="F992" s="13">
        <f>ROUNDDOWN(SUMIF(Q975:Q991, "1", F975:F991), 0)</f>
        <v>0</v>
      </c>
      <c r="G992" s="13"/>
      <c r="H992" s="13">
        <f>ROUNDDOWN(SUMIF(Q975:Q991, "1", H975:H991), 0)</f>
        <v>0</v>
      </c>
      <c r="I992" s="13"/>
      <c r="J992" s="13">
        <f>ROUNDDOWN(SUMIF(Q975:Q991, "1", J975:J991), 0)</f>
        <v>0</v>
      </c>
      <c r="K992" s="13"/>
      <c r="L992" s="13">
        <f>F992+H992+J992</f>
        <v>0</v>
      </c>
      <c r="M992" s="13"/>
      <c r="R992">
        <f t="shared" ref="R992:AX992" si="747">ROUNDDOWN(SUM(R975:R976), 0)</f>
        <v>0</v>
      </c>
      <c r="S992">
        <f t="shared" si="747"/>
        <v>0</v>
      </c>
      <c r="T992">
        <f t="shared" si="747"/>
        <v>0</v>
      </c>
      <c r="U992">
        <f t="shared" si="747"/>
        <v>0</v>
      </c>
      <c r="V992">
        <f t="shared" si="747"/>
        <v>0</v>
      </c>
      <c r="W992">
        <f t="shared" si="747"/>
        <v>0</v>
      </c>
      <c r="X992">
        <f t="shared" si="747"/>
        <v>0</v>
      </c>
      <c r="Y992">
        <f t="shared" si="747"/>
        <v>0</v>
      </c>
      <c r="Z992">
        <f t="shared" si="747"/>
        <v>0</v>
      </c>
      <c r="AA992">
        <f t="shared" si="747"/>
        <v>0</v>
      </c>
      <c r="AB992">
        <f t="shared" si="747"/>
        <v>0</v>
      </c>
      <c r="AC992">
        <f t="shared" si="747"/>
        <v>0</v>
      </c>
      <c r="AD992">
        <f t="shared" si="747"/>
        <v>0</v>
      </c>
      <c r="AE992">
        <f t="shared" si="747"/>
        <v>0</v>
      </c>
      <c r="AF992">
        <f t="shared" si="747"/>
        <v>0</v>
      </c>
      <c r="AG992">
        <f t="shared" si="747"/>
        <v>0</v>
      </c>
      <c r="AH992">
        <f t="shared" si="747"/>
        <v>0</v>
      </c>
      <c r="AI992">
        <f t="shared" si="747"/>
        <v>0</v>
      </c>
      <c r="AJ992">
        <f t="shared" si="747"/>
        <v>0</v>
      </c>
      <c r="AK992">
        <f t="shared" si="747"/>
        <v>0</v>
      </c>
      <c r="AL992">
        <f t="shared" si="747"/>
        <v>0</v>
      </c>
      <c r="AM992">
        <f t="shared" si="747"/>
        <v>0</v>
      </c>
      <c r="AN992">
        <f t="shared" si="747"/>
        <v>0</v>
      </c>
      <c r="AO992">
        <f t="shared" si="747"/>
        <v>0</v>
      </c>
      <c r="AP992">
        <f t="shared" si="747"/>
        <v>0</v>
      </c>
      <c r="AQ992">
        <f t="shared" si="747"/>
        <v>0</v>
      </c>
      <c r="AR992">
        <f t="shared" si="747"/>
        <v>0</v>
      </c>
      <c r="AS992">
        <f t="shared" si="747"/>
        <v>0</v>
      </c>
      <c r="AT992">
        <f t="shared" si="747"/>
        <v>0</v>
      </c>
      <c r="AU992">
        <f t="shared" si="747"/>
        <v>0</v>
      </c>
      <c r="AV992">
        <f t="shared" si="747"/>
        <v>0</v>
      </c>
      <c r="AW992">
        <f t="shared" si="747"/>
        <v>0</v>
      </c>
      <c r="AX992">
        <f t="shared" si="747"/>
        <v>0</v>
      </c>
    </row>
    <row r="993" spans="1:47" ht="23.1" customHeight="1" x14ac:dyDescent="0.3">
      <c r="A993" s="57" t="s">
        <v>539</v>
      </c>
      <c r="B993" s="58"/>
      <c r="C993" s="58"/>
      <c r="D993" s="58"/>
      <c r="E993" s="58"/>
      <c r="F993" s="58"/>
      <c r="G993" s="58"/>
      <c r="H993" s="58"/>
      <c r="I993" s="58"/>
      <c r="J993" s="58"/>
      <c r="K993" s="58"/>
      <c r="L993" s="58"/>
      <c r="M993" s="58"/>
    </row>
    <row r="994" spans="1:47" ht="23.1" customHeight="1" x14ac:dyDescent="0.3">
      <c r="A994" s="6" t="s">
        <v>255</v>
      </c>
      <c r="B994" s="6" t="s">
        <v>411</v>
      </c>
      <c r="C994" s="8" t="s">
        <v>27</v>
      </c>
      <c r="D994" s="9">
        <v>14.9</v>
      </c>
      <c r="E994" s="9"/>
      <c r="F994" s="9">
        <f t="shared" ref="F994:F1002" si="748">ROUNDDOWN(D994*E994, 0)</f>
        <v>0</v>
      </c>
      <c r="G994" s="9"/>
      <c r="H994" s="9">
        <f t="shared" ref="H994:H1002" si="749">ROUNDDOWN(D994*G994, 0)</f>
        <v>0</v>
      </c>
      <c r="I994" s="9"/>
      <c r="J994" s="9">
        <f t="shared" ref="J994:J1002" si="750">ROUNDDOWN(D994*I994, 0)</f>
        <v>0</v>
      </c>
      <c r="K994" s="9">
        <f t="shared" ref="K994:K1002" si="751">E994+G994+I994</f>
        <v>0</v>
      </c>
      <c r="L994" s="9">
        <f t="shared" ref="L994:L1002" si="752">F994+H994+J994</f>
        <v>0</v>
      </c>
      <c r="M994" s="15"/>
      <c r="O994" t="str">
        <f>""</f>
        <v/>
      </c>
      <c r="P994" s="1" t="s">
        <v>129</v>
      </c>
      <c r="Q994">
        <v>1</v>
      </c>
      <c r="R994">
        <f t="shared" ref="R994:R1002" si="753">IF(P994="기계경비", J994, 0)</f>
        <v>0</v>
      </c>
      <c r="S994">
        <f t="shared" ref="S994:S1002" si="754">IF(P994="운반비", J994, 0)</f>
        <v>0</v>
      </c>
      <c r="T994">
        <f t="shared" ref="T994:T1002" si="755">IF(P994="작업부산물", F994, 0)</f>
        <v>0</v>
      </c>
      <c r="U994">
        <f t="shared" ref="U994:U1002" si="756">IF(P994="관급", F994, 0)</f>
        <v>0</v>
      </c>
      <c r="V994">
        <f t="shared" ref="V994:V1002" si="757">IF(P994="외주비", J994, 0)</f>
        <v>0</v>
      </c>
      <c r="W994">
        <f t="shared" ref="W994:W1002" si="758">IF(P994="장비비", J994, 0)</f>
        <v>0</v>
      </c>
      <c r="X994">
        <f t="shared" ref="X994:X1002" si="759">IF(P994="폐기물처리비", J994, 0)</f>
        <v>0</v>
      </c>
      <c r="Y994">
        <f t="shared" ref="Y994:Y1002" si="760">IF(P994="가설비", J994, 0)</f>
        <v>0</v>
      </c>
      <c r="Z994">
        <f t="shared" ref="Z994:Z1002" si="761">IF(P994="잡비제외분", F994, 0)</f>
        <v>0</v>
      </c>
      <c r="AA994">
        <f t="shared" ref="AA994:AA1002" si="762">IF(P994="사급자재대", L994, 0)</f>
        <v>0</v>
      </c>
      <c r="AB994">
        <f t="shared" ref="AB994:AB1002" si="763">IF(P994="관급자재대", L994, 0)</f>
        <v>0</v>
      </c>
      <c r="AC994">
        <f t="shared" ref="AC994:AC1002" si="764">IF(P994="관급자 관급 자재대", L994, 0)</f>
        <v>0</v>
      </c>
      <c r="AD994">
        <f t="shared" ref="AD994:AD1002" si="765">IF(P994="사용자항목2", L994, 0)</f>
        <v>0</v>
      </c>
      <c r="AE994">
        <f t="shared" ref="AE994:AE1002" si="766">IF(P994="안전관리비", L994, 0)</f>
        <v>0</v>
      </c>
      <c r="AF994">
        <f t="shared" ref="AF994:AF1002" si="767">IF(P994="품질관리비", L994, 0)</f>
        <v>0</v>
      </c>
      <c r="AG994">
        <f t="shared" ref="AG994:AG1002" si="768">IF(P994="사용자항목5", L994, 0)</f>
        <v>0</v>
      </c>
      <c r="AH994">
        <f t="shared" ref="AH994:AH1002" si="769">IF(P994="사용자항목6", L994, 0)</f>
        <v>0</v>
      </c>
      <c r="AI994">
        <f t="shared" ref="AI994:AI1002" si="770">IF(P994="사용자항목7", L994, 0)</f>
        <v>0</v>
      </c>
      <c r="AJ994">
        <f t="shared" ref="AJ994:AJ1002" si="771">IF(P994="사용자항목8", L994, 0)</f>
        <v>0</v>
      </c>
      <c r="AK994">
        <f t="shared" ref="AK994:AK1002" si="772">IF(P994="사용자항목9", L994, 0)</f>
        <v>0</v>
      </c>
      <c r="AL994">
        <f t="shared" ref="AL994:AL1002" si="773">IF(P994="사용자항목10", L994, 0)</f>
        <v>0</v>
      </c>
      <c r="AM994">
        <f t="shared" ref="AM994:AM1002" si="774">IF(P994="사용자항목11", L994, 0)</f>
        <v>0</v>
      </c>
      <c r="AN994">
        <f t="shared" ref="AN994:AN1002" si="775">IF(P994="사용자항목12", L994, 0)</f>
        <v>0</v>
      </c>
      <c r="AO994">
        <f t="shared" ref="AO994:AO1002" si="776">IF(P994="사용자항목13", L994, 0)</f>
        <v>0</v>
      </c>
      <c r="AP994">
        <f t="shared" ref="AP994:AP1002" si="777">IF(P994="사용자항목14", L994, 0)</f>
        <v>0</v>
      </c>
      <c r="AQ994">
        <f t="shared" ref="AQ994:AQ1002" si="778">IF(P994="사용자항목15", L994, 0)</f>
        <v>0</v>
      </c>
      <c r="AR994">
        <f t="shared" ref="AR994:AR1002" si="779">IF(P994="사용자항목16", L994, 0)</f>
        <v>0</v>
      </c>
      <c r="AS994">
        <f t="shared" ref="AS994:AS1002" si="780">IF(P994="사용자항목17", L994, 0)</f>
        <v>0</v>
      </c>
      <c r="AT994">
        <f t="shared" ref="AT994:AT1002" si="781">IF(P994="사용자항목18", L994, 0)</f>
        <v>0</v>
      </c>
      <c r="AU994">
        <f t="shared" ref="AU994:AU1002" si="782">IF(P994="사용자항목19", L994, 0)</f>
        <v>0</v>
      </c>
    </row>
    <row r="995" spans="1:47" ht="23.1" customHeight="1" x14ac:dyDescent="0.3">
      <c r="A995" s="6" t="s">
        <v>262</v>
      </c>
      <c r="B995" s="6" t="s">
        <v>263</v>
      </c>
      <c r="C995" s="8" t="s">
        <v>27</v>
      </c>
      <c r="D995" s="9">
        <v>19.5</v>
      </c>
      <c r="E995" s="9"/>
      <c r="F995" s="9">
        <f t="shared" si="748"/>
        <v>0</v>
      </c>
      <c r="G995" s="9"/>
      <c r="H995" s="9">
        <f t="shared" si="749"/>
        <v>0</v>
      </c>
      <c r="I995" s="9"/>
      <c r="J995" s="9">
        <f t="shared" si="750"/>
        <v>0</v>
      </c>
      <c r="K995" s="9">
        <f t="shared" si="751"/>
        <v>0</v>
      </c>
      <c r="L995" s="9">
        <f t="shared" si="752"/>
        <v>0</v>
      </c>
      <c r="M995" s="15"/>
      <c r="O995" t="str">
        <f>""</f>
        <v/>
      </c>
      <c r="P995" s="1" t="s">
        <v>129</v>
      </c>
      <c r="Q995">
        <v>1</v>
      </c>
      <c r="R995">
        <f t="shared" si="753"/>
        <v>0</v>
      </c>
      <c r="S995">
        <f t="shared" si="754"/>
        <v>0</v>
      </c>
      <c r="T995">
        <f t="shared" si="755"/>
        <v>0</v>
      </c>
      <c r="U995">
        <f t="shared" si="756"/>
        <v>0</v>
      </c>
      <c r="V995">
        <f t="shared" si="757"/>
        <v>0</v>
      </c>
      <c r="W995">
        <f t="shared" si="758"/>
        <v>0</v>
      </c>
      <c r="X995">
        <f t="shared" si="759"/>
        <v>0</v>
      </c>
      <c r="Y995">
        <f t="shared" si="760"/>
        <v>0</v>
      </c>
      <c r="Z995">
        <f t="shared" si="761"/>
        <v>0</v>
      </c>
      <c r="AA995">
        <f t="shared" si="762"/>
        <v>0</v>
      </c>
      <c r="AB995">
        <f t="shared" si="763"/>
        <v>0</v>
      </c>
      <c r="AC995">
        <f t="shared" si="764"/>
        <v>0</v>
      </c>
      <c r="AD995">
        <f t="shared" si="765"/>
        <v>0</v>
      </c>
      <c r="AE995">
        <f t="shared" si="766"/>
        <v>0</v>
      </c>
      <c r="AF995">
        <f t="shared" si="767"/>
        <v>0</v>
      </c>
      <c r="AG995">
        <f t="shared" si="768"/>
        <v>0</v>
      </c>
      <c r="AH995">
        <f t="shared" si="769"/>
        <v>0</v>
      </c>
      <c r="AI995">
        <f t="shared" si="770"/>
        <v>0</v>
      </c>
      <c r="AJ995">
        <f t="shared" si="771"/>
        <v>0</v>
      </c>
      <c r="AK995">
        <f t="shared" si="772"/>
        <v>0</v>
      </c>
      <c r="AL995">
        <f t="shared" si="773"/>
        <v>0</v>
      </c>
      <c r="AM995">
        <f t="shared" si="774"/>
        <v>0</v>
      </c>
      <c r="AN995">
        <f t="shared" si="775"/>
        <v>0</v>
      </c>
      <c r="AO995">
        <f t="shared" si="776"/>
        <v>0</v>
      </c>
      <c r="AP995">
        <f t="shared" si="777"/>
        <v>0</v>
      </c>
      <c r="AQ995">
        <f t="shared" si="778"/>
        <v>0</v>
      </c>
      <c r="AR995">
        <f t="shared" si="779"/>
        <v>0</v>
      </c>
      <c r="AS995">
        <f t="shared" si="780"/>
        <v>0</v>
      </c>
      <c r="AT995">
        <f t="shared" si="781"/>
        <v>0</v>
      </c>
      <c r="AU995">
        <f t="shared" si="782"/>
        <v>0</v>
      </c>
    </row>
    <row r="996" spans="1:47" ht="23.1" customHeight="1" x14ac:dyDescent="0.3">
      <c r="A996" s="6" t="s">
        <v>98</v>
      </c>
      <c r="B996" s="6" t="s">
        <v>100</v>
      </c>
      <c r="C996" s="8" t="s">
        <v>22</v>
      </c>
      <c r="D996" s="9">
        <v>26.8</v>
      </c>
      <c r="E996" s="9"/>
      <c r="F996" s="9">
        <f t="shared" si="748"/>
        <v>0</v>
      </c>
      <c r="G996" s="9"/>
      <c r="H996" s="9">
        <f t="shared" si="749"/>
        <v>0</v>
      </c>
      <c r="I996" s="9"/>
      <c r="J996" s="9">
        <f t="shared" si="750"/>
        <v>0</v>
      </c>
      <c r="K996" s="9">
        <f t="shared" si="751"/>
        <v>0</v>
      </c>
      <c r="L996" s="9">
        <f t="shared" si="752"/>
        <v>0</v>
      </c>
      <c r="M996" s="9"/>
      <c r="O996" t="str">
        <f>"01"</f>
        <v>01</v>
      </c>
      <c r="P996" s="1" t="s">
        <v>129</v>
      </c>
      <c r="Q996">
        <v>1</v>
      </c>
      <c r="R996">
        <f t="shared" si="753"/>
        <v>0</v>
      </c>
      <c r="S996">
        <f t="shared" si="754"/>
        <v>0</v>
      </c>
      <c r="T996">
        <f t="shared" si="755"/>
        <v>0</v>
      </c>
      <c r="U996">
        <f t="shared" si="756"/>
        <v>0</v>
      </c>
      <c r="V996">
        <f t="shared" si="757"/>
        <v>0</v>
      </c>
      <c r="W996">
        <f t="shared" si="758"/>
        <v>0</v>
      </c>
      <c r="X996">
        <f t="shared" si="759"/>
        <v>0</v>
      </c>
      <c r="Y996">
        <f t="shared" si="760"/>
        <v>0</v>
      </c>
      <c r="Z996">
        <f t="shared" si="761"/>
        <v>0</v>
      </c>
      <c r="AA996">
        <f t="shared" si="762"/>
        <v>0</v>
      </c>
      <c r="AB996">
        <f t="shared" si="763"/>
        <v>0</v>
      </c>
      <c r="AC996">
        <f t="shared" si="764"/>
        <v>0</v>
      </c>
      <c r="AD996">
        <f t="shared" si="765"/>
        <v>0</v>
      </c>
      <c r="AE996">
        <f t="shared" si="766"/>
        <v>0</v>
      </c>
      <c r="AF996">
        <f t="shared" si="767"/>
        <v>0</v>
      </c>
      <c r="AG996">
        <f t="shared" si="768"/>
        <v>0</v>
      </c>
      <c r="AH996">
        <f t="shared" si="769"/>
        <v>0</v>
      </c>
      <c r="AI996">
        <f t="shared" si="770"/>
        <v>0</v>
      </c>
      <c r="AJ996">
        <f t="shared" si="771"/>
        <v>0</v>
      </c>
      <c r="AK996">
        <f t="shared" si="772"/>
        <v>0</v>
      </c>
      <c r="AL996">
        <f t="shared" si="773"/>
        <v>0</v>
      </c>
      <c r="AM996">
        <f t="shared" si="774"/>
        <v>0</v>
      </c>
      <c r="AN996">
        <f t="shared" si="775"/>
        <v>0</v>
      </c>
      <c r="AO996">
        <f t="shared" si="776"/>
        <v>0</v>
      </c>
      <c r="AP996">
        <f t="shared" si="777"/>
        <v>0</v>
      </c>
      <c r="AQ996">
        <f t="shared" si="778"/>
        <v>0</v>
      </c>
      <c r="AR996">
        <f t="shared" si="779"/>
        <v>0</v>
      </c>
      <c r="AS996">
        <f t="shared" si="780"/>
        <v>0</v>
      </c>
      <c r="AT996">
        <f t="shared" si="781"/>
        <v>0</v>
      </c>
      <c r="AU996">
        <f t="shared" si="782"/>
        <v>0</v>
      </c>
    </row>
    <row r="997" spans="1:47" ht="23.1" customHeight="1" x14ac:dyDescent="0.3">
      <c r="A997" s="6" t="s">
        <v>98</v>
      </c>
      <c r="B997" s="6" t="s">
        <v>99</v>
      </c>
      <c r="C997" s="8" t="s">
        <v>38</v>
      </c>
      <c r="D997" s="9">
        <v>1</v>
      </c>
      <c r="E997" s="9"/>
      <c r="F997" s="9">
        <f t="shared" si="748"/>
        <v>0</v>
      </c>
      <c r="G997" s="9"/>
      <c r="H997" s="9">
        <f t="shared" si="749"/>
        <v>0</v>
      </c>
      <c r="I997" s="9"/>
      <c r="J997" s="9">
        <f t="shared" si="750"/>
        <v>0</v>
      </c>
      <c r="K997" s="9">
        <f t="shared" si="751"/>
        <v>0</v>
      </c>
      <c r="L997" s="9">
        <f t="shared" si="752"/>
        <v>0</v>
      </c>
      <c r="M997" s="9"/>
      <c r="O997" t="str">
        <f>"01"</f>
        <v>01</v>
      </c>
      <c r="P997" s="1" t="s">
        <v>129</v>
      </c>
      <c r="Q997">
        <v>1</v>
      </c>
      <c r="R997">
        <f t="shared" si="753"/>
        <v>0</v>
      </c>
      <c r="S997">
        <f t="shared" si="754"/>
        <v>0</v>
      </c>
      <c r="T997">
        <f t="shared" si="755"/>
        <v>0</v>
      </c>
      <c r="U997">
        <f t="shared" si="756"/>
        <v>0</v>
      </c>
      <c r="V997">
        <f t="shared" si="757"/>
        <v>0</v>
      </c>
      <c r="W997">
        <f t="shared" si="758"/>
        <v>0</v>
      </c>
      <c r="X997">
        <f t="shared" si="759"/>
        <v>0</v>
      </c>
      <c r="Y997">
        <f t="shared" si="760"/>
        <v>0</v>
      </c>
      <c r="Z997">
        <f t="shared" si="761"/>
        <v>0</v>
      </c>
      <c r="AA997">
        <f t="shared" si="762"/>
        <v>0</v>
      </c>
      <c r="AB997">
        <f t="shared" si="763"/>
        <v>0</v>
      </c>
      <c r="AC997">
        <f t="shared" si="764"/>
        <v>0</v>
      </c>
      <c r="AD997">
        <f t="shared" si="765"/>
        <v>0</v>
      </c>
      <c r="AE997">
        <f t="shared" si="766"/>
        <v>0</v>
      </c>
      <c r="AF997">
        <f t="shared" si="767"/>
        <v>0</v>
      </c>
      <c r="AG997">
        <f t="shared" si="768"/>
        <v>0</v>
      </c>
      <c r="AH997">
        <f t="shared" si="769"/>
        <v>0</v>
      </c>
      <c r="AI997">
        <f t="shared" si="770"/>
        <v>0</v>
      </c>
      <c r="AJ997">
        <f t="shared" si="771"/>
        <v>0</v>
      </c>
      <c r="AK997">
        <f t="shared" si="772"/>
        <v>0</v>
      </c>
      <c r="AL997">
        <f t="shared" si="773"/>
        <v>0</v>
      </c>
      <c r="AM997">
        <f t="shared" si="774"/>
        <v>0</v>
      </c>
      <c r="AN997">
        <f t="shared" si="775"/>
        <v>0</v>
      </c>
      <c r="AO997">
        <f t="shared" si="776"/>
        <v>0</v>
      </c>
      <c r="AP997">
        <f t="shared" si="777"/>
        <v>0</v>
      </c>
      <c r="AQ997">
        <f t="shared" si="778"/>
        <v>0</v>
      </c>
      <c r="AR997">
        <f t="shared" si="779"/>
        <v>0</v>
      </c>
      <c r="AS997">
        <f t="shared" si="780"/>
        <v>0</v>
      </c>
      <c r="AT997">
        <f t="shared" si="781"/>
        <v>0</v>
      </c>
      <c r="AU997">
        <f t="shared" si="782"/>
        <v>0</v>
      </c>
    </row>
    <row r="998" spans="1:47" ht="23.1" customHeight="1" x14ac:dyDescent="0.3">
      <c r="A998" s="6" t="s">
        <v>412</v>
      </c>
      <c r="B998" s="6" t="s">
        <v>413</v>
      </c>
      <c r="C998" s="8" t="s">
        <v>27</v>
      </c>
      <c r="D998" s="9">
        <v>8.6</v>
      </c>
      <c r="E998" s="9"/>
      <c r="F998" s="9">
        <f t="shared" si="748"/>
        <v>0</v>
      </c>
      <c r="G998" s="9"/>
      <c r="H998" s="9">
        <f t="shared" si="749"/>
        <v>0</v>
      </c>
      <c r="I998" s="9"/>
      <c r="J998" s="9">
        <f t="shared" si="750"/>
        <v>0</v>
      </c>
      <c r="K998" s="9">
        <f t="shared" si="751"/>
        <v>0</v>
      </c>
      <c r="L998" s="9">
        <f t="shared" si="752"/>
        <v>0</v>
      </c>
      <c r="M998" s="15"/>
      <c r="O998" t="str">
        <f>""</f>
        <v/>
      </c>
      <c r="P998" s="1" t="s">
        <v>129</v>
      </c>
      <c r="Q998">
        <v>1</v>
      </c>
      <c r="R998">
        <f t="shared" si="753"/>
        <v>0</v>
      </c>
      <c r="S998">
        <f t="shared" si="754"/>
        <v>0</v>
      </c>
      <c r="T998">
        <f t="shared" si="755"/>
        <v>0</v>
      </c>
      <c r="U998">
        <f t="shared" si="756"/>
        <v>0</v>
      </c>
      <c r="V998">
        <f t="shared" si="757"/>
        <v>0</v>
      </c>
      <c r="W998">
        <f t="shared" si="758"/>
        <v>0</v>
      </c>
      <c r="X998">
        <f t="shared" si="759"/>
        <v>0</v>
      </c>
      <c r="Y998">
        <f t="shared" si="760"/>
        <v>0</v>
      </c>
      <c r="Z998">
        <f t="shared" si="761"/>
        <v>0</v>
      </c>
      <c r="AA998">
        <f t="shared" si="762"/>
        <v>0</v>
      </c>
      <c r="AB998">
        <f t="shared" si="763"/>
        <v>0</v>
      </c>
      <c r="AC998">
        <f t="shared" si="764"/>
        <v>0</v>
      </c>
      <c r="AD998">
        <f t="shared" si="765"/>
        <v>0</v>
      </c>
      <c r="AE998">
        <f t="shared" si="766"/>
        <v>0</v>
      </c>
      <c r="AF998">
        <f t="shared" si="767"/>
        <v>0</v>
      </c>
      <c r="AG998">
        <f t="shared" si="768"/>
        <v>0</v>
      </c>
      <c r="AH998">
        <f t="shared" si="769"/>
        <v>0</v>
      </c>
      <c r="AI998">
        <f t="shared" si="770"/>
        <v>0</v>
      </c>
      <c r="AJ998">
        <f t="shared" si="771"/>
        <v>0</v>
      </c>
      <c r="AK998">
        <f t="shared" si="772"/>
        <v>0</v>
      </c>
      <c r="AL998">
        <f t="shared" si="773"/>
        <v>0</v>
      </c>
      <c r="AM998">
        <f t="shared" si="774"/>
        <v>0</v>
      </c>
      <c r="AN998">
        <f t="shared" si="775"/>
        <v>0</v>
      </c>
      <c r="AO998">
        <f t="shared" si="776"/>
        <v>0</v>
      </c>
      <c r="AP998">
        <f t="shared" si="777"/>
        <v>0</v>
      </c>
      <c r="AQ998">
        <f t="shared" si="778"/>
        <v>0</v>
      </c>
      <c r="AR998">
        <f t="shared" si="779"/>
        <v>0</v>
      </c>
      <c r="AS998">
        <f t="shared" si="780"/>
        <v>0</v>
      </c>
      <c r="AT998">
        <f t="shared" si="781"/>
        <v>0</v>
      </c>
      <c r="AU998">
        <f t="shared" si="782"/>
        <v>0</v>
      </c>
    </row>
    <row r="999" spans="1:47" ht="23.1" customHeight="1" x14ac:dyDescent="0.3">
      <c r="A999" s="6" t="s">
        <v>273</v>
      </c>
      <c r="B999" s="6" t="s">
        <v>274</v>
      </c>
      <c r="C999" s="8" t="s">
        <v>27</v>
      </c>
      <c r="D999" s="9">
        <v>19.5</v>
      </c>
      <c r="E999" s="9"/>
      <c r="F999" s="9">
        <f t="shared" si="748"/>
        <v>0</v>
      </c>
      <c r="G999" s="9"/>
      <c r="H999" s="9">
        <f t="shared" si="749"/>
        <v>0</v>
      </c>
      <c r="I999" s="9"/>
      <c r="J999" s="9">
        <f t="shared" si="750"/>
        <v>0</v>
      </c>
      <c r="K999" s="9">
        <f t="shared" si="751"/>
        <v>0</v>
      </c>
      <c r="L999" s="9">
        <f t="shared" si="752"/>
        <v>0</v>
      </c>
      <c r="M999" s="15"/>
      <c r="O999" t="str">
        <f>""</f>
        <v/>
      </c>
      <c r="P999" s="1" t="s">
        <v>129</v>
      </c>
      <c r="Q999">
        <v>1</v>
      </c>
      <c r="R999">
        <f t="shared" si="753"/>
        <v>0</v>
      </c>
      <c r="S999">
        <f t="shared" si="754"/>
        <v>0</v>
      </c>
      <c r="T999">
        <f t="shared" si="755"/>
        <v>0</v>
      </c>
      <c r="U999">
        <f t="shared" si="756"/>
        <v>0</v>
      </c>
      <c r="V999">
        <f t="shared" si="757"/>
        <v>0</v>
      </c>
      <c r="W999">
        <f t="shared" si="758"/>
        <v>0</v>
      </c>
      <c r="X999">
        <f t="shared" si="759"/>
        <v>0</v>
      </c>
      <c r="Y999">
        <f t="shared" si="760"/>
        <v>0</v>
      </c>
      <c r="Z999">
        <f t="shared" si="761"/>
        <v>0</v>
      </c>
      <c r="AA999">
        <f t="shared" si="762"/>
        <v>0</v>
      </c>
      <c r="AB999">
        <f t="shared" si="763"/>
        <v>0</v>
      </c>
      <c r="AC999">
        <f t="shared" si="764"/>
        <v>0</v>
      </c>
      <c r="AD999">
        <f t="shared" si="765"/>
        <v>0</v>
      </c>
      <c r="AE999">
        <f t="shared" si="766"/>
        <v>0</v>
      </c>
      <c r="AF999">
        <f t="shared" si="767"/>
        <v>0</v>
      </c>
      <c r="AG999">
        <f t="shared" si="768"/>
        <v>0</v>
      </c>
      <c r="AH999">
        <f t="shared" si="769"/>
        <v>0</v>
      </c>
      <c r="AI999">
        <f t="shared" si="770"/>
        <v>0</v>
      </c>
      <c r="AJ999">
        <f t="shared" si="771"/>
        <v>0</v>
      </c>
      <c r="AK999">
        <f t="shared" si="772"/>
        <v>0</v>
      </c>
      <c r="AL999">
        <f t="shared" si="773"/>
        <v>0</v>
      </c>
      <c r="AM999">
        <f t="shared" si="774"/>
        <v>0</v>
      </c>
      <c r="AN999">
        <f t="shared" si="775"/>
        <v>0</v>
      </c>
      <c r="AO999">
        <f t="shared" si="776"/>
        <v>0</v>
      </c>
      <c r="AP999">
        <f t="shared" si="777"/>
        <v>0</v>
      </c>
      <c r="AQ999">
        <f t="shared" si="778"/>
        <v>0</v>
      </c>
      <c r="AR999">
        <f t="shared" si="779"/>
        <v>0</v>
      </c>
      <c r="AS999">
        <f t="shared" si="780"/>
        <v>0</v>
      </c>
      <c r="AT999">
        <f t="shared" si="781"/>
        <v>0</v>
      </c>
      <c r="AU999">
        <f t="shared" si="782"/>
        <v>0</v>
      </c>
    </row>
    <row r="1000" spans="1:47" ht="23.1" customHeight="1" x14ac:dyDescent="0.3">
      <c r="A1000" s="6" t="s">
        <v>273</v>
      </c>
      <c r="B1000" s="6" t="s">
        <v>414</v>
      </c>
      <c r="C1000" s="8" t="s">
        <v>27</v>
      </c>
      <c r="D1000" s="9">
        <v>32.9</v>
      </c>
      <c r="E1000" s="9"/>
      <c r="F1000" s="9">
        <f t="shared" si="748"/>
        <v>0</v>
      </c>
      <c r="G1000" s="9"/>
      <c r="H1000" s="9">
        <f t="shared" si="749"/>
        <v>0</v>
      </c>
      <c r="I1000" s="9"/>
      <c r="J1000" s="9">
        <f t="shared" si="750"/>
        <v>0</v>
      </c>
      <c r="K1000" s="9">
        <f t="shared" si="751"/>
        <v>0</v>
      </c>
      <c r="L1000" s="9">
        <f t="shared" si="752"/>
        <v>0</v>
      </c>
      <c r="M1000" s="15"/>
      <c r="O1000" t="str">
        <f>""</f>
        <v/>
      </c>
      <c r="P1000" s="1" t="s">
        <v>129</v>
      </c>
      <c r="Q1000">
        <v>1</v>
      </c>
      <c r="R1000">
        <f t="shared" si="753"/>
        <v>0</v>
      </c>
      <c r="S1000">
        <f t="shared" si="754"/>
        <v>0</v>
      </c>
      <c r="T1000">
        <f t="shared" si="755"/>
        <v>0</v>
      </c>
      <c r="U1000">
        <f t="shared" si="756"/>
        <v>0</v>
      </c>
      <c r="V1000">
        <f t="shared" si="757"/>
        <v>0</v>
      </c>
      <c r="W1000">
        <f t="shared" si="758"/>
        <v>0</v>
      </c>
      <c r="X1000">
        <f t="shared" si="759"/>
        <v>0</v>
      </c>
      <c r="Y1000">
        <f t="shared" si="760"/>
        <v>0</v>
      </c>
      <c r="Z1000">
        <f t="shared" si="761"/>
        <v>0</v>
      </c>
      <c r="AA1000">
        <f t="shared" si="762"/>
        <v>0</v>
      </c>
      <c r="AB1000">
        <f t="shared" si="763"/>
        <v>0</v>
      </c>
      <c r="AC1000">
        <f t="shared" si="764"/>
        <v>0</v>
      </c>
      <c r="AD1000">
        <f t="shared" si="765"/>
        <v>0</v>
      </c>
      <c r="AE1000">
        <f t="shared" si="766"/>
        <v>0</v>
      </c>
      <c r="AF1000">
        <f t="shared" si="767"/>
        <v>0</v>
      </c>
      <c r="AG1000">
        <f t="shared" si="768"/>
        <v>0</v>
      </c>
      <c r="AH1000">
        <f t="shared" si="769"/>
        <v>0</v>
      </c>
      <c r="AI1000">
        <f t="shared" si="770"/>
        <v>0</v>
      </c>
      <c r="AJ1000">
        <f t="shared" si="771"/>
        <v>0</v>
      </c>
      <c r="AK1000">
        <f t="shared" si="772"/>
        <v>0</v>
      </c>
      <c r="AL1000">
        <f t="shared" si="773"/>
        <v>0</v>
      </c>
      <c r="AM1000">
        <f t="shared" si="774"/>
        <v>0</v>
      </c>
      <c r="AN1000">
        <f t="shared" si="775"/>
        <v>0</v>
      </c>
      <c r="AO1000">
        <f t="shared" si="776"/>
        <v>0</v>
      </c>
      <c r="AP1000">
        <f t="shared" si="777"/>
        <v>0</v>
      </c>
      <c r="AQ1000">
        <f t="shared" si="778"/>
        <v>0</v>
      </c>
      <c r="AR1000">
        <f t="shared" si="779"/>
        <v>0</v>
      </c>
      <c r="AS1000">
        <f t="shared" si="780"/>
        <v>0</v>
      </c>
      <c r="AT1000">
        <f t="shared" si="781"/>
        <v>0</v>
      </c>
      <c r="AU1000">
        <f t="shared" si="782"/>
        <v>0</v>
      </c>
    </row>
    <row r="1001" spans="1:47" ht="23.1" customHeight="1" x14ac:dyDescent="0.3">
      <c r="A1001" s="6" t="s">
        <v>271</v>
      </c>
      <c r="B1001" s="6" t="s">
        <v>272</v>
      </c>
      <c r="C1001" s="8" t="s">
        <v>27</v>
      </c>
      <c r="D1001" s="9">
        <v>31</v>
      </c>
      <c r="E1001" s="9"/>
      <c r="F1001" s="9">
        <f t="shared" si="748"/>
        <v>0</v>
      </c>
      <c r="G1001" s="9"/>
      <c r="H1001" s="9">
        <f t="shared" si="749"/>
        <v>0</v>
      </c>
      <c r="I1001" s="9"/>
      <c r="J1001" s="9">
        <f t="shared" si="750"/>
        <v>0</v>
      </c>
      <c r="K1001" s="9">
        <f t="shared" si="751"/>
        <v>0</v>
      </c>
      <c r="L1001" s="9">
        <f t="shared" si="752"/>
        <v>0</v>
      </c>
      <c r="M1001" s="15"/>
      <c r="O1001" t="str">
        <f>""</f>
        <v/>
      </c>
      <c r="P1001" s="1" t="s">
        <v>129</v>
      </c>
      <c r="Q1001">
        <v>1</v>
      </c>
      <c r="R1001">
        <f t="shared" si="753"/>
        <v>0</v>
      </c>
      <c r="S1001">
        <f t="shared" si="754"/>
        <v>0</v>
      </c>
      <c r="T1001">
        <f t="shared" si="755"/>
        <v>0</v>
      </c>
      <c r="U1001">
        <f t="shared" si="756"/>
        <v>0</v>
      </c>
      <c r="V1001">
        <f t="shared" si="757"/>
        <v>0</v>
      </c>
      <c r="W1001">
        <f t="shared" si="758"/>
        <v>0</v>
      </c>
      <c r="X1001">
        <f t="shared" si="759"/>
        <v>0</v>
      </c>
      <c r="Y1001">
        <f t="shared" si="760"/>
        <v>0</v>
      </c>
      <c r="Z1001">
        <f t="shared" si="761"/>
        <v>0</v>
      </c>
      <c r="AA1001">
        <f t="shared" si="762"/>
        <v>0</v>
      </c>
      <c r="AB1001">
        <f t="shared" si="763"/>
        <v>0</v>
      </c>
      <c r="AC1001">
        <f t="shared" si="764"/>
        <v>0</v>
      </c>
      <c r="AD1001">
        <f t="shared" si="765"/>
        <v>0</v>
      </c>
      <c r="AE1001">
        <f t="shared" si="766"/>
        <v>0</v>
      </c>
      <c r="AF1001">
        <f t="shared" si="767"/>
        <v>0</v>
      </c>
      <c r="AG1001">
        <f t="shared" si="768"/>
        <v>0</v>
      </c>
      <c r="AH1001">
        <f t="shared" si="769"/>
        <v>0</v>
      </c>
      <c r="AI1001">
        <f t="shared" si="770"/>
        <v>0</v>
      </c>
      <c r="AJ1001">
        <f t="shared" si="771"/>
        <v>0</v>
      </c>
      <c r="AK1001">
        <f t="shared" si="772"/>
        <v>0</v>
      </c>
      <c r="AL1001">
        <f t="shared" si="773"/>
        <v>0</v>
      </c>
      <c r="AM1001">
        <f t="shared" si="774"/>
        <v>0</v>
      </c>
      <c r="AN1001">
        <f t="shared" si="775"/>
        <v>0</v>
      </c>
      <c r="AO1001">
        <f t="shared" si="776"/>
        <v>0</v>
      </c>
      <c r="AP1001">
        <f t="shared" si="777"/>
        <v>0</v>
      </c>
      <c r="AQ1001">
        <f t="shared" si="778"/>
        <v>0</v>
      </c>
      <c r="AR1001">
        <f t="shared" si="779"/>
        <v>0</v>
      </c>
      <c r="AS1001">
        <f t="shared" si="780"/>
        <v>0</v>
      </c>
      <c r="AT1001">
        <f t="shared" si="781"/>
        <v>0</v>
      </c>
      <c r="AU1001">
        <f t="shared" si="782"/>
        <v>0</v>
      </c>
    </row>
    <row r="1002" spans="1:47" ht="23.1" customHeight="1" x14ac:dyDescent="0.3">
      <c r="A1002" s="6" t="s">
        <v>415</v>
      </c>
      <c r="B1002" s="6" t="s">
        <v>280</v>
      </c>
      <c r="C1002" s="8" t="s">
        <v>281</v>
      </c>
      <c r="D1002" s="9">
        <v>14.9</v>
      </c>
      <c r="E1002" s="9"/>
      <c r="F1002" s="9">
        <f t="shared" si="748"/>
        <v>0</v>
      </c>
      <c r="G1002" s="9"/>
      <c r="H1002" s="9">
        <f t="shared" si="749"/>
        <v>0</v>
      </c>
      <c r="I1002" s="9"/>
      <c r="J1002" s="9">
        <f t="shared" si="750"/>
        <v>0</v>
      </c>
      <c r="K1002" s="9">
        <f t="shared" si="751"/>
        <v>0</v>
      </c>
      <c r="L1002" s="9">
        <f t="shared" si="752"/>
        <v>0</v>
      </c>
      <c r="M1002" s="15"/>
      <c r="O1002" t="str">
        <f>""</f>
        <v/>
      </c>
      <c r="P1002" s="1" t="s">
        <v>129</v>
      </c>
      <c r="Q1002">
        <v>1</v>
      </c>
      <c r="R1002">
        <f t="shared" si="753"/>
        <v>0</v>
      </c>
      <c r="S1002">
        <f t="shared" si="754"/>
        <v>0</v>
      </c>
      <c r="T1002">
        <f t="shared" si="755"/>
        <v>0</v>
      </c>
      <c r="U1002">
        <f t="shared" si="756"/>
        <v>0</v>
      </c>
      <c r="V1002">
        <f t="shared" si="757"/>
        <v>0</v>
      </c>
      <c r="W1002">
        <f t="shared" si="758"/>
        <v>0</v>
      </c>
      <c r="X1002">
        <f t="shared" si="759"/>
        <v>0</v>
      </c>
      <c r="Y1002">
        <f t="shared" si="760"/>
        <v>0</v>
      </c>
      <c r="Z1002">
        <f t="shared" si="761"/>
        <v>0</v>
      </c>
      <c r="AA1002">
        <f t="shared" si="762"/>
        <v>0</v>
      </c>
      <c r="AB1002">
        <f t="shared" si="763"/>
        <v>0</v>
      </c>
      <c r="AC1002">
        <f t="shared" si="764"/>
        <v>0</v>
      </c>
      <c r="AD1002">
        <f t="shared" si="765"/>
        <v>0</v>
      </c>
      <c r="AE1002">
        <f t="shared" si="766"/>
        <v>0</v>
      </c>
      <c r="AF1002">
        <f t="shared" si="767"/>
        <v>0</v>
      </c>
      <c r="AG1002">
        <f t="shared" si="768"/>
        <v>0</v>
      </c>
      <c r="AH1002">
        <f t="shared" si="769"/>
        <v>0</v>
      </c>
      <c r="AI1002">
        <f t="shared" si="770"/>
        <v>0</v>
      </c>
      <c r="AJ1002">
        <f t="shared" si="771"/>
        <v>0</v>
      </c>
      <c r="AK1002">
        <f t="shared" si="772"/>
        <v>0</v>
      </c>
      <c r="AL1002">
        <f t="shared" si="773"/>
        <v>0</v>
      </c>
      <c r="AM1002">
        <f t="shared" si="774"/>
        <v>0</v>
      </c>
      <c r="AN1002">
        <f t="shared" si="775"/>
        <v>0</v>
      </c>
      <c r="AO1002">
        <f t="shared" si="776"/>
        <v>0</v>
      </c>
      <c r="AP1002">
        <f t="shared" si="777"/>
        <v>0</v>
      </c>
      <c r="AQ1002">
        <f t="shared" si="778"/>
        <v>0</v>
      </c>
      <c r="AR1002">
        <f t="shared" si="779"/>
        <v>0</v>
      </c>
      <c r="AS1002">
        <f t="shared" si="780"/>
        <v>0</v>
      </c>
      <c r="AT1002">
        <f t="shared" si="781"/>
        <v>0</v>
      </c>
      <c r="AU1002">
        <f t="shared" si="782"/>
        <v>0</v>
      </c>
    </row>
    <row r="1003" spans="1:47" ht="23.1" customHeight="1" x14ac:dyDescent="0.3">
      <c r="A1003" s="7"/>
      <c r="B1003" s="7"/>
      <c r="C1003" s="14"/>
      <c r="D1003" s="9"/>
      <c r="E1003" s="9"/>
      <c r="F1003" s="9"/>
      <c r="G1003" s="9"/>
      <c r="H1003" s="9"/>
      <c r="I1003" s="9"/>
      <c r="J1003" s="9"/>
      <c r="K1003" s="9"/>
      <c r="L1003" s="9"/>
      <c r="M1003" s="9"/>
    </row>
    <row r="1004" spans="1:47" ht="23.1" customHeight="1" x14ac:dyDescent="0.3">
      <c r="A1004" s="7"/>
      <c r="B1004" s="7"/>
      <c r="C1004" s="14"/>
      <c r="D1004" s="9"/>
      <c r="E1004" s="9"/>
      <c r="F1004" s="9"/>
      <c r="G1004" s="9"/>
      <c r="H1004" s="9"/>
      <c r="I1004" s="9"/>
      <c r="J1004" s="9"/>
      <c r="K1004" s="9"/>
      <c r="L1004" s="9"/>
      <c r="M1004" s="9"/>
    </row>
    <row r="1005" spans="1:47" ht="23.1" customHeight="1" x14ac:dyDescent="0.3">
      <c r="A1005" s="7"/>
      <c r="B1005" s="7"/>
      <c r="C1005" s="14"/>
      <c r="D1005" s="9"/>
      <c r="E1005" s="9"/>
      <c r="F1005" s="9"/>
      <c r="G1005" s="9"/>
      <c r="H1005" s="9"/>
      <c r="I1005" s="9"/>
      <c r="J1005" s="9"/>
      <c r="K1005" s="9"/>
      <c r="L1005" s="9"/>
      <c r="M1005" s="9"/>
    </row>
    <row r="1006" spans="1:47" ht="23.1" customHeight="1" x14ac:dyDescent="0.3">
      <c r="A1006" s="7"/>
      <c r="B1006" s="7"/>
      <c r="C1006" s="14"/>
      <c r="D1006" s="9"/>
      <c r="E1006" s="9"/>
      <c r="F1006" s="9"/>
      <c r="G1006" s="9"/>
      <c r="H1006" s="9"/>
      <c r="I1006" s="9"/>
      <c r="J1006" s="9"/>
      <c r="K1006" s="9"/>
      <c r="L1006" s="9"/>
      <c r="M1006" s="9"/>
    </row>
    <row r="1007" spans="1:47" ht="23.1" customHeight="1" x14ac:dyDescent="0.3">
      <c r="A1007" s="7"/>
      <c r="B1007" s="7"/>
      <c r="C1007" s="14"/>
      <c r="D1007" s="9"/>
      <c r="E1007" s="9"/>
      <c r="F1007" s="9"/>
      <c r="G1007" s="9"/>
      <c r="H1007" s="9"/>
      <c r="I1007" s="9"/>
      <c r="J1007" s="9"/>
      <c r="K1007" s="9"/>
      <c r="L1007" s="9"/>
      <c r="M1007" s="9"/>
    </row>
    <row r="1008" spans="1:47" ht="23.1" customHeight="1" x14ac:dyDescent="0.3">
      <c r="A1008" s="7"/>
      <c r="B1008" s="7"/>
      <c r="C1008" s="14"/>
      <c r="D1008" s="9"/>
      <c r="E1008" s="9"/>
      <c r="F1008" s="9"/>
      <c r="G1008" s="9"/>
      <c r="H1008" s="9"/>
      <c r="I1008" s="9"/>
      <c r="J1008" s="9"/>
      <c r="K1008" s="9"/>
      <c r="L1008" s="9"/>
      <c r="M1008" s="9"/>
    </row>
    <row r="1009" spans="1:50" ht="23.1" customHeight="1" x14ac:dyDescent="0.3">
      <c r="A1009" s="7"/>
      <c r="B1009" s="7"/>
      <c r="C1009" s="14"/>
      <c r="D1009" s="9"/>
      <c r="E1009" s="9"/>
      <c r="F1009" s="9"/>
      <c r="G1009" s="9"/>
      <c r="H1009" s="9"/>
      <c r="I1009" s="9"/>
      <c r="J1009" s="9"/>
      <c r="K1009" s="9"/>
      <c r="L1009" s="9"/>
      <c r="M1009" s="9"/>
    </row>
    <row r="1010" spans="1:50" ht="23.1" customHeight="1" x14ac:dyDescent="0.3">
      <c r="A1010" s="7"/>
      <c r="B1010" s="7"/>
      <c r="C1010" s="14"/>
      <c r="D1010" s="9"/>
      <c r="E1010" s="9"/>
      <c r="F1010" s="9"/>
      <c r="G1010" s="9"/>
      <c r="H1010" s="9"/>
      <c r="I1010" s="9"/>
      <c r="J1010" s="9"/>
      <c r="K1010" s="9"/>
      <c r="L1010" s="9"/>
      <c r="M1010" s="9"/>
    </row>
    <row r="1011" spans="1:50" ht="23.1" customHeight="1" x14ac:dyDescent="0.3">
      <c r="A1011" s="10" t="s">
        <v>131</v>
      </c>
      <c r="B1011" s="11"/>
      <c r="C1011" s="12"/>
      <c r="D1011" s="13"/>
      <c r="E1011" s="13"/>
      <c r="F1011" s="13">
        <f>ROUNDDOWN(SUMIF(Q994:Q1010, "1", F994:F1010), 0)</f>
        <v>0</v>
      </c>
      <c r="G1011" s="13"/>
      <c r="H1011" s="13">
        <f>ROUNDDOWN(SUMIF(Q994:Q1010, "1", H994:H1010), 0)</f>
        <v>0</v>
      </c>
      <c r="I1011" s="13"/>
      <c r="J1011" s="13">
        <f>ROUNDDOWN(SUMIF(Q994:Q1010, "1", J994:J1010), 0)</f>
        <v>0</v>
      </c>
      <c r="K1011" s="13"/>
      <c r="L1011" s="13">
        <f>F1011+H1011+J1011</f>
        <v>0</v>
      </c>
      <c r="M1011" s="13"/>
      <c r="R1011">
        <f t="shared" ref="R1011:AX1011" si="783">ROUNDDOWN(SUM(R994:R1002), 0)</f>
        <v>0</v>
      </c>
      <c r="S1011">
        <f t="shared" si="783"/>
        <v>0</v>
      </c>
      <c r="T1011">
        <f t="shared" si="783"/>
        <v>0</v>
      </c>
      <c r="U1011">
        <f t="shared" si="783"/>
        <v>0</v>
      </c>
      <c r="V1011">
        <f t="shared" si="783"/>
        <v>0</v>
      </c>
      <c r="W1011">
        <f t="shared" si="783"/>
        <v>0</v>
      </c>
      <c r="X1011">
        <f t="shared" si="783"/>
        <v>0</v>
      </c>
      <c r="Y1011">
        <f t="shared" si="783"/>
        <v>0</v>
      </c>
      <c r="Z1011">
        <f t="shared" si="783"/>
        <v>0</v>
      </c>
      <c r="AA1011">
        <f t="shared" si="783"/>
        <v>0</v>
      </c>
      <c r="AB1011">
        <f t="shared" si="783"/>
        <v>0</v>
      </c>
      <c r="AC1011">
        <f t="shared" si="783"/>
        <v>0</v>
      </c>
      <c r="AD1011">
        <f t="shared" si="783"/>
        <v>0</v>
      </c>
      <c r="AE1011">
        <f t="shared" si="783"/>
        <v>0</v>
      </c>
      <c r="AF1011">
        <f t="shared" si="783"/>
        <v>0</v>
      </c>
      <c r="AG1011">
        <f t="shared" si="783"/>
        <v>0</v>
      </c>
      <c r="AH1011">
        <f t="shared" si="783"/>
        <v>0</v>
      </c>
      <c r="AI1011">
        <f t="shared" si="783"/>
        <v>0</v>
      </c>
      <c r="AJ1011">
        <f t="shared" si="783"/>
        <v>0</v>
      </c>
      <c r="AK1011">
        <f t="shared" si="783"/>
        <v>0</v>
      </c>
      <c r="AL1011">
        <f t="shared" si="783"/>
        <v>0</v>
      </c>
      <c r="AM1011">
        <f t="shared" si="783"/>
        <v>0</v>
      </c>
      <c r="AN1011">
        <f t="shared" si="783"/>
        <v>0</v>
      </c>
      <c r="AO1011">
        <f t="shared" si="783"/>
        <v>0</v>
      </c>
      <c r="AP1011">
        <f t="shared" si="783"/>
        <v>0</v>
      </c>
      <c r="AQ1011">
        <f t="shared" si="783"/>
        <v>0</v>
      </c>
      <c r="AR1011">
        <f t="shared" si="783"/>
        <v>0</v>
      </c>
      <c r="AS1011">
        <f t="shared" si="783"/>
        <v>0</v>
      </c>
      <c r="AT1011">
        <f t="shared" si="783"/>
        <v>0</v>
      </c>
      <c r="AU1011">
        <f t="shared" si="783"/>
        <v>0</v>
      </c>
      <c r="AV1011">
        <f t="shared" si="783"/>
        <v>0</v>
      </c>
      <c r="AW1011">
        <f t="shared" si="783"/>
        <v>0</v>
      </c>
      <c r="AX1011">
        <f t="shared" si="783"/>
        <v>0</v>
      </c>
    </row>
    <row r="1012" spans="1:50" ht="23.1" customHeight="1" x14ac:dyDescent="0.3">
      <c r="A1012" s="57" t="s">
        <v>540</v>
      </c>
      <c r="B1012" s="58"/>
      <c r="C1012" s="58"/>
      <c r="D1012" s="58"/>
      <c r="E1012" s="58"/>
      <c r="F1012" s="58"/>
      <c r="G1012" s="58"/>
      <c r="H1012" s="58"/>
      <c r="I1012" s="58"/>
      <c r="J1012" s="58"/>
      <c r="K1012" s="58"/>
      <c r="L1012" s="58"/>
      <c r="M1012" s="58"/>
    </row>
    <row r="1013" spans="1:50" ht="23.1" customHeight="1" x14ac:dyDescent="0.3">
      <c r="A1013" s="6" t="s">
        <v>514</v>
      </c>
      <c r="B1013" s="6" t="s">
        <v>288</v>
      </c>
      <c r="C1013" s="8" t="s">
        <v>27</v>
      </c>
      <c r="D1013" s="9">
        <v>31</v>
      </c>
      <c r="E1013" s="9"/>
      <c r="F1013" s="9">
        <f>ROUNDDOWN(D1013*E1013, 0)</f>
        <v>0</v>
      </c>
      <c r="G1013" s="9"/>
      <c r="H1013" s="9">
        <f>ROUNDDOWN(D1013*G1013, 0)</f>
        <v>0</v>
      </c>
      <c r="I1013" s="9"/>
      <c r="J1013" s="9">
        <f>ROUNDDOWN(D1013*I1013, 0)</f>
        <v>0</v>
      </c>
      <c r="K1013" s="9">
        <f>E1013+G1013+I1013</f>
        <v>0</v>
      </c>
      <c r="L1013" s="9">
        <f>F1013+H1013+J1013</f>
        <v>0</v>
      </c>
      <c r="M1013" s="15"/>
      <c r="O1013" t="str">
        <f>""</f>
        <v/>
      </c>
      <c r="P1013" s="1" t="s">
        <v>129</v>
      </c>
      <c r="Q1013">
        <v>1</v>
      </c>
      <c r="R1013">
        <f>IF(P1013="기계경비", J1013, 0)</f>
        <v>0</v>
      </c>
      <c r="S1013">
        <f>IF(P1013="운반비", J1013, 0)</f>
        <v>0</v>
      </c>
      <c r="T1013">
        <f>IF(P1013="작업부산물", F1013, 0)</f>
        <v>0</v>
      </c>
      <c r="U1013">
        <f>IF(P1013="관급", F1013, 0)</f>
        <v>0</v>
      </c>
      <c r="V1013">
        <f>IF(P1013="외주비", J1013, 0)</f>
        <v>0</v>
      </c>
      <c r="W1013">
        <f>IF(P1013="장비비", J1013, 0)</f>
        <v>0</v>
      </c>
      <c r="X1013">
        <f>IF(P1013="폐기물처리비", J1013, 0)</f>
        <v>0</v>
      </c>
      <c r="Y1013">
        <f>IF(P1013="가설비", J1013, 0)</f>
        <v>0</v>
      </c>
      <c r="Z1013">
        <f>IF(P1013="잡비제외분", F1013, 0)</f>
        <v>0</v>
      </c>
      <c r="AA1013">
        <f>IF(P1013="사급자재대", L1013, 0)</f>
        <v>0</v>
      </c>
      <c r="AB1013">
        <f>IF(P1013="관급자재대", L1013, 0)</f>
        <v>0</v>
      </c>
      <c r="AC1013">
        <f>IF(P1013="관급자 관급 자재대", L1013, 0)</f>
        <v>0</v>
      </c>
      <c r="AD1013">
        <f>IF(P1013="사용자항목2", L1013, 0)</f>
        <v>0</v>
      </c>
      <c r="AE1013">
        <f>IF(P1013="안전관리비", L1013, 0)</f>
        <v>0</v>
      </c>
      <c r="AF1013">
        <f>IF(P1013="품질관리비", L1013, 0)</f>
        <v>0</v>
      </c>
      <c r="AG1013">
        <f>IF(P1013="사용자항목5", L1013, 0)</f>
        <v>0</v>
      </c>
      <c r="AH1013">
        <f>IF(P1013="사용자항목6", L1013, 0)</f>
        <v>0</v>
      </c>
      <c r="AI1013">
        <f>IF(P1013="사용자항목7", L1013, 0)</f>
        <v>0</v>
      </c>
      <c r="AJ1013">
        <f>IF(P1013="사용자항목8", L1013, 0)</f>
        <v>0</v>
      </c>
      <c r="AK1013">
        <f>IF(P1013="사용자항목9", L1013, 0)</f>
        <v>0</v>
      </c>
      <c r="AL1013">
        <f>IF(P1013="사용자항목10", L1013, 0)</f>
        <v>0</v>
      </c>
      <c r="AM1013">
        <f>IF(P1013="사용자항목11", L1013, 0)</f>
        <v>0</v>
      </c>
      <c r="AN1013">
        <f>IF(P1013="사용자항목12", L1013, 0)</f>
        <v>0</v>
      </c>
      <c r="AO1013">
        <f>IF(P1013="사용자항목13", L1013, 0)</f>
        <v>0</v>
      </c>
      <c r="AP1013">
        <f>IF(P1013="사용자항목14", L1013, 0)</f>
        <v>0</v>
      </c>
      <c r="AQ1013">
        <f>IF(P1013="사용자항목15", L1013, 0)</f>
        <v>0</v>
      </c>
      <c r="AR1013">
        <f>IF(P1013="사용자항목16", L1013, 0)</f>
        <v>0</v>
      </c>
      <c r="AS1013">
        <f>IF(P1013="사용자항목17", L1013, 0)</f>
        <v>0</v>
      </c>
      <c r="AT1013">
        <f>IF(P1013="사용자항목18", L1013, 0)</f>
        <v>0</v>
      </c>
      <c r="AU1013">
        <f>IF(P1013="사용자항목19", L1013, 0)</f>
        <v>0</v>
      </c>
    </row>
    <row r="1014" spans="1:50" ht="23.1" customHeight="1" x14ac:dyDescent="0.3">
      <c r="A1014" s="6" t="s">
        <v>514</v>
      </c>
      <c r="B1014" s="6" t="s">
        <v>289</v>
      </c>
      <c r="C1014" s="8" t="s">
        <v>27</v>
      </c>
      <c r="D1014" s="9">
        <v>41</v>
      </c>
      <c r="E1014" s="9"/>
      <c r="F1014" s="9">
        <f>ROUNDDOWN(D1014*E1014, 0)</f>
        <v>0</v>
      </c>
      <c r="G1014" s="9"/>
      <c r="H1014" s="9">
        <f>ROUNDDOWN(D1014*G1014, 0)</f>
        <v>0</v>
      </c>
      <c r="I1014" s="9"/>
      <c r="J1014" s="9">
        <f>ROUNDDOWN(D1014*I1014, 0)</f>
        <v>0</v>
      </c>
      <c r="K1014" s="9">
        <f>E1014+G1014+I1014</f>
        <v>0</v>
      </c>
      <c r="L1014" s="9">
        <f>F1014+H1014+J1014</f>
        <v>0</v>
      </c>
      <c r="M1014" s="15"/>
      <c r="O1014" t="str">
        <f>""</f>
        <v/>
      </c>
      <c r="P1014" s="1" t="s">
        <v>129</v>
      </c>
      <c r="Q1014">
        <v>1</v>
      </c>
      <c r="R1014">
        <f>IF(P1014="기계경비", J1014, 0)</f>
        <v>0</v>
      </c>
      <c r="S1014">
        <f>IF(P1014="운반비", J1014, 0)</f>
        <v>0</v>
      </c>
      <c r="T1014">
        <f>IF(P1014="작업부산물", F1014, 0)</f>
        <v>0</v>
      </c>
      <c r="U1014">
        <f>IF(P1014="관급", F1014, 0)</f>
        <v>0</v>
      </c>
      <c r="V1014">
        <f>IF(P1014="외주비", J1014, 0)</f>
        <v>0</v>
      </c>
      <c r="W1014">
        <f>IF(P1014="장비비", J1014, 0)</f>
        <v>0</v>
      </c>
      <c r="X1014">
        <f>IF(P1014="폐기물처리비", J1014, 0)</f>
        <v>0</v>
      </c>
      <c r="Y1014">
        <f>IF(P1014="가설비", J1014, 0)</f>
        <v>0</v>
      </c>
      <c r="Z1014">
        <f>IF(P1014="잡비제외분", F1014, 0)</f>
        <v>0</v>
      </c>
      <c r="AA1014">
        <f>IF(P1014="사급자재대", L1014, 0)</f>
        <v>0</v>
      </c>
      <c r="AB1014">
        <f>IF(P1014="관급자재대", L1014, 0)</f>
        <v>0</v>
      </c>
      <c r="AC1014">
        <f>IF(P1014="관급자 관급 자재대", L1014, 0)</f>
        <v>0</v>
      </c>
      <c r="AD1014">
        <f>IF(P1014="사용자항목2", L1014, 0)</f>
        <v>0</v>
      </c>
      <c r="AE1014">
        <f>IF(P1014="안전관리비", L1014, 0)</f>
        <v>0</v>
      </c>
      <c r="AF1014">
        <f>IF(P1014="품질관리비", L1014, 0)</f>
        <v>0</v>
      </c>
      <c r="AG1014">
        <f>IF(P1014="사용자항목5", L1014, 0)</f>
        <v>0</v>
      </c>
      <c r="AH1014">
        <f>IF(P1014="사용자항목6", L1014, 0)</f>
        <v>0</v>
      </c>
      <c r="AI1014">
        <f>IF(P1014="사용자항목7", L1014, 0)</f>
        <v>0</v>
      </c>
      <c r="AJ1014">
        <f>IF(P1014="사용자항목8", L1014, 0)</f>
        <v>0</v>
      </c>
      <c r="AK1014">
        <f>IF(P1014="사용자항목9", L1014, 0)</f>
        <v>0</v>
      </c>
      <c r="AL1014">
        <f>IF(P1014="사용자항목10", L1014, 0)</f>
        <v>0</v>
      </c>
      <c r="AM1014">
        <f>IF(P1014="사용자항목11", L1014, 0)</f>
        <v>0</v>
      </c>
      <c r="AN1014">
        <f>IF(P1014="사용자항목12", L1014, 0)</f>
        <v>0</v>
      </c>
      <c r="AO1014">
        <f>IF(P1014="사용자항목13", L1014, 0)</f>
        <v>0</v>
      </c>
      <c r="AP1014">
        <f>IF(P1014="사용자항목14", L1014, 0)</f>
        <v>0</v>
      </c>
      <c r="AQ1014">
        <f>IF(P1014="사용자항목15", L1014, 0)</f>
        <v>0</v>
      </c>
      <c r="AR1014">
        <f>IF(P1014="사용자항목16", L1014, 0)</f>
        <v>0</v>
      </c>
      <c r="AS1014">
        <f>IF(P1014="사용자항목17", L1014, 0)</f>
        <v>0</v>
      </c>
      <c r="AT1014">
        <f>IF(P1014="사용자항목18", L1014, 0)</f>
        <v>0</v>
      </c>
      <c r="AU1014">
        <f>IF(P1014="사용자항목19", L1014, 0)</f>
        <v>0</v>
      </c>
    </row>
    <row r="1015" spans="1:50" ht="23.1" customHeight="1" x14ac:dyDescent="0.3">
      <c r="A1015" s="7"/>
      <c r="B1015" s="7"/>
      <c r="C1015" s="14"/>
      <c r="D1015" s="9"/>
      <c r="E1015" s="9"/>
      <c r="F1015" s="9"/>
      <c r="G1015" s="9"/>
      <c r="H1015" s="9"/>
      <c r="I1015" s="9"/>
      <c r="J1015" s="9"/>
      <c r="K1015" s="9"/>
      <c r="L1015" s="9"/>
      <c r="M1015" s="9"/>
    </row>
    <row r="1016" spans="1:50" ht="23.1" customHeight="1" x14ac:dyDescent="0.3">
      <c r="A1016" s="7"/>
      <c r="B1016" s="7"/>
      <c r="C1016" s="14"/>
      <c r="D1016" s="9"/>
      <c r="E1016" s="9"/>
      <c r="F1016" s="9"/>
      <c r="G1016" s="9"/>
      <c r="H1016" s="9"/>
      <c r="I1016" s="9"/>
      <c r="J1016" s="9"/>
      <c r="K1016" s="9"/>
      <c r="L1016" s="9"/>
      <c r="M1016" s="9"/>
    </row>
    <row r="1017" spans="1:50" ht="23.1" customHeight="1" x14ac:dyDescent="0.3">
      <c r="A1017" s="7"/>
      <c r="B1017" s="7"/>
      <c r="C1017" s="14"/>
      <c r="D1017" s="9"/>
      <c r="E1017" s="9"/>
      <c r="F1017" s="9"/>
      <c r="G1017" s="9"/>
      <c r="H1017" s="9"/>
      <c r="I1017" s="9"/>
      <c r="J1017" s="9"/>
      <c r="K1017" s="9"/>
      <c r="L1017" s="9"/>
      <c r="M1017" s="9"/>
    </row>
    <row r="1018" spans="1:50" ht="23.1" customHeight="1" x14ac:dyDescent="0.3">
      <c r="A1018" s="7"/>
      <c r="B1018" s="7"/>
      <c r="C1018" s="14"/>
      <c r="D1018" s="9"/>
      <c r="E1018" s="9"/>
      <c r="F1018" s="9"/>
      <c r="G1018" s="9"/>
      <c r="H1018" s="9"/>
      <c r="I1018" s="9"/>
      <c r="J1018" s="9"/>
      <c r="K1018" s="9"/>
      <c r="L1018" s="9"/>
      <c r="M1018" s="9"/>
    </row>
    <row r="1019" spans="1:50" ht="23.1" customHeight="1" x14ac:dyDescent="0.3">
      <c r="A1019" s="7"/>
      <c r="B1019" s="7"/>
      <c r="C1019" s="14"/>
      <c r="D1019" s="9"/>
      <c r="E1019" s="9"/>
      <c r="F1019" s="9"/>
      <c r="G1019" s="9"/>
      <c r="H1019" s="9"/>
      <c r="I1019" s="9"/>
      <c r="J1019" s="9"/>
      <c r="K1019" s="9"/>
      <c r="L1019" s="9"/>
      <c r="M1019" s="9"/>
    </row>
    <row r="1020" spans="1:50" ht="23.1" customHeight="1" x14ac:dyDescent="0.3">
      <c r="A1020" s="7"/>
      <c r="B1020" s="7"/>
      <c r="C1020" s="14"/>
      <c r="D1020" s="9"/>
      <c r="E1020" s="9"/>
      <c r="F1020" s="9"/>
      <c r="G1020" s="9"/>
      <c r="H1020" s="9"/>
      <c r="I1020" s="9"/>
      <c r="J1020" s="9"/>
      <c r="K1020" s="9"/>
      <c r="L1020" s="9"/>
      <c r="M1020" s="9"/>
    </row>
    <row r="1021" spans="1:50" ht="23.1" customHeight="1" x14ac:dyDescent="0.3">
      <c r="A1021" s="7"/>
      <c r="B1021" s="7"/>
      <c r="C1021" s="14"/>
      <c r="D1021" s="9"/>
      <c r="E1021" s="9"/>
      <c r="F1021" s="9"/>
      <c r="G1021" s="9"/>
      <c r="H1021" s="9"/>
      <c r="I1021" s="9"/>
      <c r="J1021" s="9"/>
      <c r="K1021" s="9"/>
      <c r="L1021" s="9"/>
      <c r="M1021" s="9"/>
    </row>
    <row r="1022" spans="1:50" ht="23.1" customHeight="1" x14ac:dyDescent="0.3">
      <c r="A1022" s="7"/>
      <c r="B1022" s="7"/>
      <c r="C1022" s="14"/>
      <c r="D1022" s="9"/>
      <c r="E1022" s="9"/>
      <c r="F1022" s="9"/>
      <c r="G1022" s="9"/>
      <c r="H1022" s="9"/>
      <c r="I1022" s="9"/>
      <c r="J1022" s="9"/>
      <c r="K1022" s="9"/>
      <c r="L1022" s="9"/>
      <c r="M1022" s="9"/>
    </row>
    <row r="1023" spans="1:50" ht="23.1" customHeight="1" x14ac:dyDescent="0.3">
      <c r="A1023" s="7"/>
      <c r="B1023" s="7"/>
      <c r="C1023" s="14"/>
      <c r="D1023" s="9"/>
      <c r="E1023" s="9"/>
      <c r="F1023" s="9"/>
      <c r="G1023" s="9"/>
      <c r="H1023" s="9"/>
      <c r="I1023" s="9"/>
      <c r="J1023" s="9"/>
      <c r="K1023" s="9"/>
      <c r="L1023" s="9"/>
      <c r="M1023" s="9"/>
    </row>
    <row r="1024" spans="1:50" ht="23.1" customHeight="1" x14ac:dyDescent="0.3">
      <c r="A1024" s="7"/>
      <c r="B1024" s="7"/>
      <c r="C1024" s="14"/>
      <c r="D1024" s="9"/>
      <c r="E1024" s="9"/>
      <c r="F1024" s="9"/>
      <c r="G1024" s="9"/>
      <c r="H1024" s="9"/>
      <c r="I1024" s="9"/>
      <c r="J1024" s="9"/>
      <c r="K1024" s="9"/>
      <c r="L1024" s="9"/>
      <c r="M1024" s="9"/>
    </row>
    <row r="1025" spans="1:50" ht="23.1" customHeight="1" x14ac:dyDescent="0.3">
      <c r="A1025" s="7"/>
      <c r="B1025" s="7"/>
      <c r="C1025" s="14"/>
      <c r="D1025" s="9"/>
      <c r="E1025" s="9"/>
      <c r="F1025" s="9"/>
      <c r="G1025" s="9"/>
      <c r="H1025" s="9"/>
      <c r="I1025" s="9"/>
      <c r="J1025" s="9"/>
      <c r="K1025" s="9"/>
      <c r="L1025" s="9"/>
      <c r="M1025" s="9"/>
    </row>
    <row r="1026" spans="1:50" ht="23.1" customHeight="1" x14ac:dyDescent="0.3">
      <c r="A1026" s="7"/>
      <c r="B1026" s="7"/>
      <c r="C1026" s="14"/>
      <c r="D1026" s="9"/>
      <c r="E1026" s="9"/>
      <c r="F1026" s="9"/>
      <c r="G1026" s="9"/>
      <c r="H1026" s="9"/>
      <c r="I1026" s="9"/>
      <c r="J1026" s="9"/>
      <c r="K1026" s="9"/>
      <c r="L1026" s="9"/>
      <c r="M1026" s="9"/>
    </row>
    <row r="1027" spans="1:50" ht="23.1" customHeight="1" x14ac:dyDescent="0.3">
      <c r="A1027" s="7"/>
      <c r="B1027" s="7"/>
      <c r="C1027" s="14"/>
      <c r="D1027" s="9"/>
      <c r="E1027" s="9"/>
      <c r="F1027" s="9"/>
      <c r="G1027" s="9"/>
      <c r="H1027" s="9"/>
      <c r="I1027" s="9"/>
      <c r="J1027" s="9"/>
      <c r="K1027" s="9"/>
      <c r="L1027" s="9"/>
      <c r="M1027" s="9"/>
    </row>
    <row r="1028" spans="1:50" ht="23.1" customHeight="1" x14ac:dyDescent="0.3">
      <c r="A1028" s="7"/>
      <c r="B1028" s="7"/>
      <c r="C1028" s="14"/>
      <c r="D1028" s="9"/>
      <c r="E1028" s="9"/>
      <c r="F1028" s="9"/>
      <c r="G1028" s="9"/>
      <c r="H1028" s="9"/>
      <c r="I1028" s="9"/>
      <c r="J1028" s="9"/>
      <c r="K1028" s="9"/>
      <c r="L1028" s="9"/>
      <c r="M1028" s="9"/>
    </row>
    <row r="1029" spans="1:50" ht="23.1" customHeight="1" x14ac:dyDescent="0.3">
      <c r="A1029" s="7"/>
      <c r="B1029" s="7"/>
      <c r="C1029" s="14"/>
      <c r="D1029" s="9"/>
      <c r="E1029" s="9"/>
      <c r="F1029" s="9"/>
      <c r="G1029" s="9"/>
      <c r="H1029" s="9"/>
      <c r="I1029" s="9"/>
      <c r="J1029" s="9"/>
      <c r="K1029" s="9"/>
      <c r="L1029" s="9"/>
      <c r="M1029" s="9"/>
    </row>
    <row r="1030" spans="1:50" ht="23.1" customHeight="1" x14ac:dyDescent="0.3">
      <c r="A1030" s="10" t="s">
        <v>131</v>
      </c>
      <c r="B1030" s="11"/>
      <c r="C1030" s="12"/>
      <c r="D1030" s="13"/>
      <c r="E1030" s="13"/>
      <c r="F1030" s="13">
        <f>ROUNDDOWN(SUMIF(Q1013:Q1029, "1", F1013:F1029), 0)</f>
        <v>0</v>
      </c>
      <c r="G1030" s="13"/>
      <c r="H1030" s="13">
        <f>ROUNDDOWN(SUMIF(Q1013:Q1029, "1", H1013:H1029), 0)</f>
        <v>0</v>
      </c>
      <c r="I1030" s="13"/>
      <c r="J1030" s="13">
        <f>ROUNDDOWN(SUMIF(Q1013:Q1029, "1", J1013:J1029), 0)</f>
        <v>0</v>
      </c>
      <c r="K1030" s="13"/>
      <c r="L1030" s="13">
        <f>F1030+H1030+J1030</f>
        <v>0</v>
      </c>
      <c r="M1030" s="13"/>
      <c r="R1030">
        <f t="shared" ref="R1030:AX1030" si="784">ROUNDDOWN(SUM(R1013:R1014), 0)</f>
        <v>0</v>
      </c>
      <c r="S1030">
        <f t="shared" si="784"/>
        <v>0</v>
      </c>
      <c r="T1030">
        <f t="shared" si="784"/>
        <v>0</v>
      </c>
      <c r="U1030">
        <f t="shared" si="784"/>
        <v>0</v>
      </c>
      <c r="V1030">
        <f t="shared" si="784"/>
        <v>0</v>
      </c>
      <c r="W1030">
        <f t="shared" si="784"/>
        <v>0</v>
      </c>
      <c r="X1030">
        <f t="shared" si="784"/>
        <v>0</v>
      </c>
      <c r="Y1030">
        <f t="shared" si="784"/>
        <v>0</v>
      </c>
      <c r="Z1030">
        <f t="shared" si="784"/>
        <v>0</v>
      </c>
      <c r="AA1030">
        <f t="shared" si="784"/>
        <v>0</v>
      </c>
      <c r="AB1030">
        <f t="shared" si="784"/>
        <v>0</v>
      </c>
      <c r="AC1030">
        <f t="shared" si="784"/>
        <v>0</v>
      </c>
      <c r="AD1030">
        <f t="shared" si="784"/>
        <v>0</v>
      </c>
      <c r="AE1030">
        <f t="shared" si="784"/>
        <v>0</v>
      </c>
      <c r="AF1030">
        <f t="shared" si="784"/>
        <v>0</v>
      </c>
      <c r="AG1030">
        <f t="shared" si="784"/>
        <v>0</v>
      </c>
      <c r="AH1030">
        <f t="shared" si="784"/>
        <v>0</v>
      </c>
      <c r="AI1030">
        <f t="shared" si="784"/>
        <v>0</v>
      </c>
      <c r="AJ1030">
        <f t="shared" si="784"/>
        <v>0</v>
      </c>
      <c r="AK1030">
        <f t="shared" si="784"/>
        <v>0</v>
      </c>
      <c r="AL1030">
        <f t="shared" si="784"/>
        <v>0</v>
      </c>
      <c r="AM1030">
        <f t="shared" si="784"/>
        <v>0</v>
      </c>
      <c r="AN1030">
        <f t="shared" si="784"/>
        <v>0</v>
      </c>
      <c r="AO1030">
        <f t="shared" si="784"/>
        <v>0</v>
      </c>
      <c r="AP1030">
        <f t="shared" si="784"/>
        <v>0</v>
      </c>
      <c r="AQ1030">
        <f t="shared" si="784"/>
        <v>0</v>
      </c>
      <c r="AR1030">
        <f t="shared" si="784"/>
        <v>0</v>
      </c>
      <c r="AS1030">
        <f t="shared" si="784"/>
        <v>0</v>
      </c>
      <c r="AT1030">
        <f t="shared" si="784"/>
        <v>0</v>
      </c>
      <c r="AU1030">
        <f t="shared" si="784"/>
        <v>0</v>
      </c>
      <c r="AV1030">
        <f t="shared" si="784"/>
        <v>0</v>
      </c>
      <c r="AW1030">
        <f t="shared" si="784"/>
        <v>0</v>
      </c>
      <c r="AX1030">
        <f t="shared" si="784"/>
        <v>0</v>
      </c>
    </row>
    <row r="1031" spans="1:50" ht="23.1" customHeight="1" x14ac:dyDescent="0.3">
      <c r="A1031" s="57" t="s">
        <v>541</v>
      </c>
      <c r="B1031" s="58"/>
      <c r="C1031" s="58"/>
      <c r="D1031" s="58"/>
      <c r="E1031" s="58"/>
      <c r="F1031" s="58"/>
      <c r="G1031" s="58"/>
      <c r="H1031" s="58"/>
      <c r="I1031" s="58"/>
      <c r="J1031" s="58"/>
      <c r="K1031" s="58"/>
      <c r="L1031" s="58"/>
      <c r="M1031" s="58"/>
    </row>
    <row r="1032" spans="1:50" ht="23.1" customHeight="1" x14ac:dyDescent="0.3">
      <c r="A1032" s="6" t="s">
        <v>301</v>
      </c>
      <c r="B1032" s="6" t="s">
        <v>302</v>
      </c>
      <c r="C1032" s="8" t="s">
        <v>44</v>
      </c>
      <c r="D1032" s="9">
        <v>7.9</v>
      </c>
      <c r="E1032" s="9"/>
      <c r="F1032" s="9">
        <f t="shared" ref="F1032:F1039" si="785">ROUNDDOWN(D1032*E1032, 0)</f>
        <v>0</v>
      </c>
      <c r="G1032" s="9"/>
      <c r="H1032" s="9">
        <f t="shared" ref="H1032:H1039" si="786">ROUNDDOWN(D1032*G1032, 0)</f>
        <v>0</v>
      </c>
      <c r="I1032" s="9"/>
      <c r="J1032" s="9">
        <f t="shared" ref="J1032:J1039" si="787">ROUNDDOWN(D1032*I1032, 0)</f>
        <v>0</v>
      </c>
      <c r="K1032" s="9">
        <f t="shared" ref="K1032:L1039" si="788">E1032+G1032+I1032</f>
        <v>0</v>
      </c>
      <c r="L1032" s="9">
        <f t="shared" si="788"/>
        <v>0</v>
      </c>
      <c r="M1032" s="15"/>
      <c r="O1032" t="str">
        <f>""</f>
        <v/>
      </c>
      <c r="P1032" s="1" t="s">
        <v>129</v>
      </c>
      <c r="Q1032">
        <v>1</v>
      </c>
      <c r="R1032">
        <f t="shared" ref="R1032:R1039" si="789">IF(P1032="기계경비", J1032, 0)</f>
        <v>0</v>
      </c>
      <c r="S1032">
        <f t="shared" ref="S1032:S1039" si="790">IF(P1032="운반비", J1032, 0)</f>
        <v>0</v>
      </c>
      <c r="T1032">
        <f t="shared" ref="T1032:T1039" si="791">IF(P1032="작업부산물", F1032, 0)</f>
        <v>0</v>
      </c>
      <c r="U1032">
        <f t="shared" ref="U1032:U1039" si="792">IF(P1032="관급", F1032, 0)</f>
        <v>0</v>
      </c>
      <c r="V1032">
        <f t="shared" ref="V1032:V1039" si="793">IF(P1032="외주비", J1032, 0)</f>
        <v>0</v>
      </c>
      <c r="W1032">
        <f t="shared" ref="W1032:W1039" si="794">IF(P1032="장비비", J1032, 0)</f>
        <v>0</v>
      </c>
      <c r="X1032">
        <f t="shared" ref="X1032:X1039" si="795">IF(P1032="폐기물처리비", J1032, 0)</f>
        <v>0</v>
      </c>
      <c r="Y1032">
        <f t="shared" ref="Y1032:Y1039" si="796">IF(P1032="가설비", J1032, 0)</f>
        <v>0</v>
      </c>
      <c r="Z1032">
        <f t="shared" ref="Z1032:Z1039" si="797">IF(P1032="잡비제외분", F1032, 0)</f>
        <v>0</v>
      </c>
      <c r="AA1032">
        <f t="shared" ref="AA1032:AA1039" si="798">IF(P1032="사급자재대", L1032, 0)</f>
        <v>0</v>
      </c>
      <c r="AB1032">
        <f t="shared" ref="AB1032:AB1039" si="799">IF(P1032="관급자재대", L1032, 0)</f>
        <v>0</v>
      </c>
      <c r="AC1032">
        <f t="shared" ref="AC1032:AC1039" si="800">IF(P1032="관급자 관급 자재대", L1032, 0)</f>
        <v>0</v>
      </c>
      <c r="AD1032">
        <f t="shared" ref="AD1032:AD1039" si="801">IF(P1032="사용자항목2", L1032, 0)</f>
        <v>0</v>
      </c>
      <c r="AE1032">
        <f t="shared" ref="AE1032:AE1039" si="802">IF(P1032="안전관리비", L1032, 0)</f>
        <v>0</v>
      </c>
      <c r="AF1032">
        <f t="shared" ref="AF1032:AF1039" si="803">IF(P1032="품질관리비", L1032, 0)</f>
        <v>0</v>
      </c>
      <c r="AG1032">
        <f t="shared" ref="AG1032:AG1039" si="804">IF(P1032="사용자항목5", L1032, 0)</f>
        <v>0</v>
      </c>
      <c r="AH1032">
        <f t="shared" ref="AH1032:AH1039" si="805">IF(P1032="사용자항목6", L1032, 0)</f>
        <v>0</v>
      </c>
      <c r="AI1032">
        <f t="shared" ref="AI1032:AI1039" si="806">IF(P1032="사용자항목7", L1032, 0)</f>
        <v>0</v>
      </c>
      <c r="AJ1032">
        <f t="shared" ref="AJ1032:AJ1039" si="807">IF(P1032="사용자항목8", L1032, 0)</f>
        <v>0</v>
      </c>
      <c r="AK1032">
        <f t="shared" ref="AK1032:AK1039" si="808">IF(P1032="사용자항목9", L1032, 0)</f>
        <v>0</v>
      </c>
      <c r="AL1032">
        <f t="shared" ref="AL1032:AL1039" si="809">IF(P1032="사용자항목10", L1032, 0)</f>
        <v>0</v>
      </c>
      <c r="AM1032">
        <f t="shared" ref="AM1032:AM1039" si="810">IF(P1032="사용자항목11", L1032, 0)</f>
        <v>0</v>
      </c>
      <c r="AN1032">
        <f t="shared" ref="AN1032:AN1039" si="811">IF(P1032="사용자항목12", L1032, 0)</f>
        <v>0</v>
      </c>
      <c r="AO1032">
        <f t="shared" ref="AO1032:AO1039" si="812">IF(P1032="사용자항목13", L1032, 0)</f>
        <v>0</v>
      </c>
      <c r="AP1032">
        <f t="shared" ref="AP1032:AP1039" si="813">IF(P1032="사용자항목14", L1032, 0)</f>
        <v>0</v>
      </c>
      <c r="AQ1032">
        <f t="shared" ref="AQ1032:AQ1039" si="814">IF(P1032="사용자항목15", L1032, 0)</f>
        <v>0</v>
      </c>
      <c r="AR1032">
        <f t="shared" ref="AR1032:AR1039" si="815">IF(P1032="사용자항목16", L1032, 0)</f>
        <v>0</v>
      </c>
      <c r="AS1032">
        <f t="shared" ref="AS1032:AS1039" si="816">IF(P1032="사용자항목17", L1032, 0)</f>
        <v>0</v>
      </c>
      <c r="AT1032">
        <f t="shared" ref="AT1032:AT1039" si="817">IF(P1032="사용자항목18", L1032, 0)</f>
        <v>0</v>
      </c>
      <c r="AU1032">
        <f t="shared" ref="AU1032:AU1039" si="818">IF(P1032="사용자항목19", L1032, 0)</f>
        <v>0</v>
      </c>
    </row>
    <row r="1033" spans="1:50" ht="23.1" customHeight="1" x14ac:dyDescent="0.3">
      <c r="A1033" s="6" t="s">
        <v>25</v>
      </c>
      <c r="B1033" s="6" t="s">
        <v>28</v>
      </c>
      <c r="C1033" s="8" t="s">
        <v>27</v>
      </c>
      <c r="D1033" s="9">
        <v>67.3</v>
      </c>
      <c r="E1033" s="9"/>
      <c r="F1033" s="9">
        <f t="shared" si="785"/>
        <v>0</v>
      </c>
      <c r="G1033" s="9"/>
      <c r="H1033" s="9">
        <f t="shared" si="786"/>
        <v>0</v>
      </c>
      <c r="I1033" s="9"/>
      <c r="J1033" s="9">
        <f t="shared" si="787"/>
        <v>0</v>
      </c>
      <c r="K1033" s="9">
        <f t="shared" si="788"/>
        <v>0</v>
      </c>
      <c r="L1033" s="9">
        <f t="shared" si="788"/>
        <v>0</v>
      </c>
      <c r="M1033" s="9"/>
      <c r="O1033" t="str">
        <f>"01"</f>
        <v>01</v>
      </c>
      <c r="P1033" s="1" t="s">
        <v>129</v>
      </c>
      <c r="Q1033">
        <v>1</v>
      </c>
      <c r="R1033">
        <f t="shared" si="789"/>
        <v>0</v>
      </c>
      <c r="S1033">
        <f t="shared" si="790"/>
        <v>0</v>
      </c>
      <c r="T1033">
        <f t="shared" si="791"/>
        <v>0</v>
      </c>
      <c r="U1033">
        <f t="shared" si="792"/>
        <v>0</v>
      </c>
      <c r="V1033">
        <f t="shared" si="793"/>
        <v>0</v>
      </c>
      <c r="W1033">
        <f t="shared" si="794"/>
        <v>0</v>
      </c>
      <c r="X1033">
        <f t="shared" si="795"/>
        <v>0</v>
      </c>
      <c r="Y1033">
        <f t="shared" si="796"/>
        <v>0</v>
      </c>
      <c r="Z1033">
        <f t="shared" si="797"/>
        <v>0</v>
      </c>
      <c r="AA1033">
        <f t="shared" si="798"/>
        <v>0</v>
      </c>
      <c r="AB1033">
        <f t="shared" si="799"/>
        <v>0</v>
      </c>
      <c r="AC1033">
        <f t="shared" si="800"/>
        <v>0</v>
      </c>
      <c r="AD1033">
        <f t="shared" si="801"/>
        <v>0</v>
      </c>
      <c r="AE1033">
        <f t="shared" si="802"/>
        <v>0</v>
      </c>
      <c r="AF1033">
        <f t="shared" si="803"/>
        <v>0</v>
      </c>
      <c r="AG1033">
        <f t="shared" si="804"/>
        <v>0</v>
      </c>
      <c r="AH1033">
        <f t="shared" si="805"/>
        <v>0</v>
      </c>
      <c r="AI1033">
        <f t="shared" si="806"/>
        <v>0</v>
      </c>
      <c r="AJ1033">
        <f t="shared" si="807"/>
        <v>0</v>
      </c>
      <c r="AK1033">
        <f t="shared" si="808"/>
        <v>0</v>
      </c>
      <c r="AL1033">
        <f t="shared" si="809"/>
        <v>0</v>
      </c>
      <c r="AM1033">
        <f t="shared" si="810"/>
        <v>0</v>
      </c>
      <c r="AN1033">
        <f t="shared" si="811"/>
        <v>0</v>
      </c>
      <c r="AO1033">
        <f t="shared" si="812"/>
        <v>0</v>
      </c>
      <c r="AP1033">
        <f t="shared" si="813"/>
        <v>0</v>
      </c>
      <c r="AQ1033">
        <f t="shared" si="814"/>
        <v>0</v>
      </c>
      <c r="AR1033">
        <f t="shared" si="815"/>
        <v>0</v>
      </c>
      <c r="AS1033">
        <f t="shared" si="816"/>
        <v>0</v>
      </c>
      <c r="AT1033">
        <f t="shared" si="817"/>
        <v>0</v>
      </c>
      <c r="AU1033">
        <f t="shared" si="818"/>
        <v>0</v>
      </c>
    </row>
    <row r="1034" spans="1:50" ht="23.1" customHeight="1" x14ac:dyDescent="0.3">
      <c r="A1034" s="6" t="s">
        <v>25</v>
      </c>
      <c r="B1034" s="6" t="s">
        <v>26</v>
      </c>
      <c r="C1034" s="8" t="s">
        <v>27</v>
      </c>
      <c r="D1034" s="9">
        <v>31</v>
      </c>
      <c r="E1034" s="9"/>
      <c r="F1034" s="9">
        <f t="shared" si="785"/>
        <v>0</v>
      </c>
      <c r="G1034" s="9"/>
      <c r="H1034" s="9">
        <f t="shared" si="786"/>
        <v>0</v>
      </c>
      <c r="I1034" s="9"/>
      <c r="J1034" s="9">
        <f t="shared" si="787"/>
        <v>0</v>
      </c>
      <c r="K1034" s="9">
        <f t="shared" si="788"/>
        <v>0</v>
      </c>
      <c r="L1034" s="9">
        <f t="shared" si="788"/>
        <v>0</v>
      </c>
      <c r="M1034" s="9"/>
      <c r="O1034" t="str">
        <f>"01"</f>
        <v>01</v>
      </c>
      <c r="P1034" s="1" t="s">
        <v>129</v>
      </c>
      <c r="Q1034">
        <v>1</v>
      </c>
      <c r="R1034">
        <f t="shared" si="789"/>
        <v>0</v>
      </c>
      <c r="S1034">
        <f t="shared" si="790"/>
        <v>0</v>
      </c>
      <c r="T1034">
        <f t="shared" si="791"/>
        <v>0</v>
      </c>
      <c r="U1034">
        <f t="shared" si="792"/>
        <v>0</v>
      </c>
      <c r="V1034">
        <f t="shared" si="793"/>
        <v>0</v>
      </c>
      <c r="W1034">
        <f t="shared" si="794"/>
        <v>0</v>
      </c>
      <c r="X1034">
        <f t="shared" si="795"/>
        <v>0</v>
      </c>
      <c r="Y1034">
        <f t="shared" si="796"/>
        <v>0</v>
      </c>
      <c r="Z1034">
        <f t="shared" si="797"/>
        <v>0</v>
      </c>
      <c r="AA1034">
        <f t="shared" si="798"/>
        <v>0</v>
      </c>
      <c r="AB1034">
        <f t="shared" si="799"/>
        <v>0</v>
      </c>
      <c r="AC1034">
        <f t="shared" si="800"/>
        <v>0</v>
      </c>
      <c r="AD1034">
        <f t="shared" si="801"/>
        <v>0</v>
      </c>
      <c r="AE1034">
        <f t="shared" si="802"/>
        <v>0</v>
      </c>
      <c r="AF1034">
        <f t="shared" si="803"/>
        <v>0</v>
      </c>
      <c r="AG1034">
        <f t="shared" si="804"/>
        <v>0</v>
      </c>
      <c r="AH1034">
        <f t="shared" si="805"/>
        <v>0</v>
      </c>
      <c r="AI1034">
        <f t="shared" si="806"/>
        <v>0</v>
      </c>
      <c r="AJ1034">
        <f t="shared" si="807"/>
        <v>0</v>
      </c>
      <c r="AK1034">
        <f t="shared" si="808"/>
        <v>0</v>
      </c>
      <c r="AL1034">
        <f t="shared" si="809"/>
        <v>0</v>
      </c>
      <c r="AM1034">
        <f t="shared" si="810"/>
        <v>0</v>
      </c>
      <c r="AN1034">
        <f t="shared" si="811"/>
        <v>0</v>
      </c>
      <c r="AO1034">
        <f t="shared" si="812"/>
        <v>0</v>
      </c>
      <c r="AP1034">
        <f t="shared" si="813"/>
        <v>0</v>
      </c>
      <c r="AQ1034">
        <f t="shared" si="814"/>
        <v>0</v>
      </c>
      <c r="AR1034">
        <f t="shared" si="815"/>
        <v>0</v>
      </c>
      <c r="AS1034">
        <f t="shared" si="816"/>
        <v>0</v>
      </c>
      <c r="AT1034">
        <f t="shared" si="817"/>
        <v>0</v>
      </c>
      <c r="AU1034">
        <f t="shared" si="818"/>
        <v>0</v>
      </c>
    </row>
    <row r="1035" spans="1:50" ht="23.1" customHeight="1" x14ac:dyDescent="0.3">
      <c r="A1035" s="6" t="s">
        <v>34</v>
      </c>
      <c r="B1035" s="6" t="s">
        <v>35</v>
      </c>
      <c r="C1035" s="8" t="s">
        <v>22</v>
      </c>
      <c r="D1035" s="9">
        <v>31</v>
      </c>
      <c r="E1035" s="9"/>
      <c r="F1035" s="9">
        <f t="shared" si="785"/>
        <v>0</v>
      </c>
      <c r="G1035" s="9"/>
      <c r="H1035" s="9">
        <f t="shared" si="786"/>
        <v>0</v>
      </c>
      <c r="I1035" s="9"/>
      <c r="J1035" s="9">
        <f t="shared" si="787"/>
        <v>0</v>
      </c>
      <c r="K1035" s="9">
        <f t="shared" si="788"/>
        <v>0</v>
      </c>
      <c r="L1035" s="9">
        <f t="shared" si="788"/>
        <v>0</v>
      </c>
      <c r="M1035" s="9"/>
      <c r="O1035" t="str">
        <f>"01"</f>
        <v>01</v>
      </c>
      <c r="P1035" s="1" t="s">
        <v>129</v>
      </c>
      <c r="Q1035">
        <v>1</v>
      </c>
      <c r="R1035">
        <f t="shared" si="789"/>
        <v>0</v>
      </c>
      <c r="S1035">
        <f t="shared" si="790"/>
        <v>0</v>
      </c>
      <c r="T1035">
        <f t="shared" si="791"/>
        <v>0</v>
      </c>
      <c r="U1035">
        <f t="shared" si="792"/>
        <v>0</v>
      </c>
      <c r="V1035">
        <f t="shared" si="793"/>
        <v>0</v>
      </c>
      <c r="W1035">
        <f t="shared" si="794"/>
        <v>0</v>
      </c>
      <c r="X1035">
        <f t="shared" si="795"/>
        <v>0</v>
      </c>
      <c r="Y1035">
        <f t="shared" si="796"/>
        <v>0</v>
      </c>
      <c r="Z1035">
        <f t="shared" si="797"/>
        <v>0</v>
      </c>
      <c r="AA1035">
        <f t="shared" si="798"/>
        <v>0</v>
      </c>
      <c r="AB1035">
        <f t="shared" si="799"/>
        <v>0</v>
      </c>
      <c r="AC1035">
        <f t="shared" si="800"/>
        <v>0</v>
      </c>
      <c r="AD1035">
        <f t="shared" si="801"/>
        <v>0</v>
      </c>
      <c r="AE1035">
        <f t="shared" si="802"/>
        <v>0</v>
      </c>
      <c r="AF1035">
        <f t="shared" si="803"/>
        <v>0</v>
      </c>
      <c r="AG1035">
        <f t="shared" si="804"/>
        <v>0</v>
      </c>
      <c r="AH1035">
        <f t="shared" si="805"/>
        <v>0</v>
      </c>
      <c r="AI1035">
        <f t="shared" si="806"/>
        <v>0</v>
      </c>
      <c r="AJ1035">
        <f t="shared" si="807"/>
        <v>0</v>
      </c>
      <c r="AK1035">
        <f t="shared" si="808"/>
        <v>0</v>
      </c>
      <c r="AL1035">
        <f t="shared" si="809"/>
        <v>0</v>
      </c>
      <c r="AM1035">
        <f t="shared" si="810"/>
        <v>0</v>
      </c>
      <c r="AN1035">
        <f t="shared" si="811"/>
        <v>0</v>
      </c>
      <c r="AO1035">
        <f t="shared" si="812"/>
        <v>0</v>
      </c>
      <c r="AP1035">
        <f t="shared" si="813"/>
        <v>0</v>
      </c>
      <c r="AQ1035">
        <f t="shared" si="814"/>
        <v>0</v>
      </c>
      <c r="AR1035">
        <f t="shared" si="815"/>
        <v>0</v>
      </c>
      <c r="AS1035">
        <f t="shared" si="816"/>
        <v>0</v>
      </c>
      <c r="AT1035">
        <f t="shared" si="817"/>
        <v>0</v>
      </c>
      <c r="AU1035">
        <f t="shared" si="818"/>
        <v>0</v>
      </c>
    </row>
    <row r="1036" spans="1:50" ht="23.1" customHeight="1" x14ac:dyDescent="0.3">
      <c r="A1036" s="6" t="s">
        <v>416</v>
      </c>
      <c r="B1036" s="6" t="s">
        <v>158</v>
      </c>
      <c r="C1036" s="8" t="s">
        <v>27</v>
      </c>
      <c r="D1036" s="9">
        <v>1.4</v>
      </c>
      <c r="E1036" s="9"/>
      <c r="F1036" s="9">
        <f t="shared" si="785"/>
        <v>0</v>
      </c>
      <c r="G1036" s="9"/>
      <c r="H1036" s="9">
        <f t="shared" si="786"/>
        <v>0</v>
      </c>
      <c r="I1036" s="9"/>
      <c r="J1036" s="9">
        <f t="shared" si="787"/>
        <v>0</v>
      </c>
      <c r="K1036" s="9">
        <f t="shared" si="788"/>
        <v>0</v>
      </c>
      <c r="L1036" s="9">
        <f t="shared" si="788"/>
        <v>0</v>
      </c>
      <c r="M1036" s="15"/>
      <c r="O1036" t="str">
        <f>""</f>
        <v/>
      </c>
      <c r="P1036" s="1" t="s">
        <v>129</v>
      </c>
      <c r="Q1036">
        <v>1</v>
      </c>
      <c r="R1036">
        <f t="shared" si="789"/>
        <v>0</v>
      </c>
      <c r="S1036">
        <f t="shared" si="790"/>
        <v>0</v>
      </c>
      <c r="T1036">
        <f t="shared" si="791"/>
        <v>0</v>
      </c>
      <c r="U1036">
        <f t="shared" si="792"/>
        <v>0</v>
      </c>
      <c r="V1036">
        <f t="shared" si="793"/>
        <v>0</v>
      </c>
      <c r="W1036">
        <f t="shared" si="794"/>
        <v>0</v>
      </c>
      <c r="X1036">
        <f t="shared" si="795"/>
        <v>0</v>
      </c>
      <c r="Y1036">
        <f t="shared" si="796"/>
        <v>0</v>
      </c>
      <c r="Z1036">
        <f t="shared" si="797"/>
        <v>0</v>
      </c>
      <c r="AA1036">
        <f t="shared" si="798"/>
        <v>0</v>
      </c>
      <c r="AB1036">
        <f t="shared" si="799"/>
        <v>0</v>
      </c>
      <c r="AC1036">
        <f t="shared" si="800"/>
        <v>0</v>
      </c>
      <c r="AD1036">
        <f t="shared" si="801"/>
        <v>0</v>
      </c>
      <c r="AE1036">
        <f t="shared" si="802"/>
        <v>0</v>
      </c>
      <c r="AF1036">
        <f t="shared" si="803"/>
        <v>0</v>
      </c>
      <c r="AG1036">
        <f t="shared" si="804"/>
        <v>0</v>
      </c>
      <c r="AH1036">
        <f t="shared" si="805"/>
        <v>0</v>
      </c>
      <c r="AI1036">
        <f t="shared" si="806"/>
        <v>0</v>
      </c>
      <c r="AJ1036">
        <f t="shared" si="807"/>
        <v>0</v>
      </c>
      <c r="AK1036">
        <f t="shared" si="808"/>
        <v>0</v>
      </c>
      <c r="AL1036">
        <f t="shared" si="809"/>
        <v>0</v>
      </c>
      <c r="AM1036">
        <f t="shared" si="810"/>
        <v>0</v>
      </c>
      <c r="AN1036">
        <f t="shared" si="811"/>
        <v>0</v>
      </c>
      <c r="AO1036">
        <f t="shared" si="812"/>
        <v>0</v>
      </c>
      <c r="AP1036">
        <f t="shared" si="813"/>
        <v>0</v>
      </c>
      <c r="AQ1036">
        <f t="shared" si="814"/>
        <v>0</v>
      </c>
      <c r="AR1036">
        <f t="shared" si="815"/>
        <v>0</v>
      </c>
      <c r="AS1036">
        <f t="shared" si="816"/>
        <v>0</v>
      </c>
      <c r="AT1036">
        <f t="shared" si="817"/>
        <v>0</v>
      </c>
      <c r="AU1036">
        <f t="shared" si="818"/>
        <v>0</v>
      </c>
    </row>
    <row r="1037" spans="1:50" ht="23.1" customHeight="1" x14ac:dyDescent="0.3">
      <c r="A1037" s="6" t="s">
        <v>417</v>
      </c>
      <c r="B1037" s="6" t="s">
        <v>418</v>
      </c>
      <c r="C1037" s="8" t="s">
        <v>44</v>
      </c>
      <c r="D1037" s="9">
        <v>1.8</v>
      </c>
      <c r="E1037" s="9"/>
      <c r="F1037" s="9">
        <f t="shared" si="785"/>
        <v>0</v>
      </c>
      <c r="G1037" s="9"/>
      <c r="H1037" s="9">
        <f t="shared" si="786"/>
        <v>0</v>
      </c>
      <c r="I1037" s="9"/>
      <c r="J1037" s="9">
        <f t="shared" si="787"/>
        <v>0</v>
      </c>
      <c r="K1037" s="9">
        <f t="shared" si="788"/>
        <v>0</v>
      </c>
      <c r="L1037" s="9">
        <f t="shared" si="788"/>
        <v>0</v>
      </c>
      <c r="M1037" s="15"/>
      <c r="O1037" t="str">
        <f>""</f>
        <v/>
      </c>
      <c r="P1037" s="1" t="s">
        <v>129</v>
      </c>
      <c r="Q1037">
        <v>1</v>
      </c>
      <c r="R1037">
        <f t="shared" si="789"/>
        <v>0</v>
      </c>
      <c r="S1037">
        <f t="shared" si="790"/>
        <v>0</v>
      </c>
      <c r="T1037">
        <f t="shared" si="791"/>
        <v>0</v>
      </c>
      <c r="U1037">
        <f t="shared" si="792"/>
        <v>0</v>
      </c>
      <c r="V1037">
        <f t="shared" si="793"/>
        <v>0</v>
      </c>
      <c r="W1037">
        <f t="shared" si="794"/>
        <v>0</v>
      </c>
      <c r="X1037">
        <f t="shared" si="795"/>
        <v>0</v>
      </c>
      <c r="Y1037">
        <f t="shared" si="796"/>
        <v>0</v>
      </c>
      <c r="Z1037">
        <f t="shared" si="797"/>
        <v>0</v>
      </c>
      <c r="AA1037">
        <f t="shared" si="798"/>
        <v>0</v>
      </c>
      <c r="AB1037">
        <f t="shared" si="799"/>
        <v>0</v>
      </c>
      <c r="AC1037">
        <f t="shared" si="800"/>
        <v>0</v>
      </c>
      <c r="AD1037">
        <f t="shared" si="801"/>
        <v>0</v>
      </c>
      <c r="AE1037">
        <f t="shared" si="802"/>
        <v>0</v>
      </c>
      <c r="AF1037">
        <f t="shared" si="803"/>
        <v>0</v>
      </c>
      <c r="AG1037">
        <f t="shared" si="804"/>
        <v>0</v>
      </c>
      <c r="AH1037">
        <f t="shared" si="805"/>
        <v>0</v>
      </c>
      <c r="AI1037">
        <f t="shared" si="806"/>
        <v>0</v>
      </c>
      <c r="AJ1037">
        <f t="shared" si="807"/>
        <v>0</v>
      </c>
      <c r="AK1037">
        <f t="shared" si="808"/>
        <v>0</v>
      </c>
      <c r="AL1037">
        <f t="shared" si="809"/>
        <v>0</v>
      </c>
      <c r="AM1037">
        <f t="shared" si="810"/>
        <v>0</v>
      </c>
      <c r="AN1037">
        <f t="shared" si="811"/>
        <v>0</v>
      </c>
      <c r="AO1037">
        <f t="shared" si="812"/>
        <v>0</v>
      </c>
      <c r="AP1037">
        <f t="shared" si="813"/>
        <v>0</v>
      </c>
      <c r="AQ1037">
        <f t="shared" si="814"/>
        <v>0</v>
      </c>
      <c r="AR1037">
        <f t="shared" si="815"/>
        <v>0</v>
      </c>
      <c r="AS1037">
        <f t="shared" si="816"/>
        <v>0</v>
      </c>
      <c r="AT1037">
        <f t="shared" si="817"/>
        <v>0</v>
      </c>
      <c r="AU1037">
        <f t="shared" si="818"/>
        <v>0</v>
      </c>
    </row>
    <row r="1038" spans="1:50" ht="23.1" customHeight="1" x14ac:dyDescent="0.3">
      <c r="A1038" s="6" t="s">
        <v>313</v>
      </c>
      <c r="B1038" s="6" t="s">
        <v>314</v>
      </c>
      <c r="C1038" s="8" t="s">
        <v>44</v>
      </c>
      <c r="D1038" s="9">
        <v>34.799999999999997</v>
      </c>
      <c r="E1038" s="9"/>
      <c r="F1038" s="9">
        <f t="shared" si="785"/>
        <v>0</v>
      </c>
      <c r="G1038" s="9"/>
      <c r="H1038" s="9">
        <f t="shared" si="786"/>
        <v>0</v>
      </c>
      <c r="I1038" s="9"/>
      <c r="J1038" s="9">
        <f t="shared" si="787"/>
        <v>0</v>
      </c>
      <c r="K1038" s="9">
        <f t="shared" si="788"/>
        <v>0</v>
      </c>
      <c r="L1038" s="9">
        <f t="shared" si="788"/>
        <v>0</v>
      </c>
      <c r="M1038" s="15"/>
      <c r="O1038" t="str">
        <f>""</f>
        <v/>
      </c>
      <c r="P1038" s="1" t="s">
        <v>129</v>
      </c>
      <c r="Q1038">
        <v>1</v>
      </c>
      <c r="R1038">
        <f t="shared" si="789"/>
        <v>0</v>
      </c>
      <c r="S1038">
        <f t="shared" si="790"/>
        <v>0</v>
      </c>
      <c r="T1038">
        <f t="shared" si="791"/>
        <v>0</v>
      </c>
      <c r="U1038">
        <f t="shared" si="792"/>
        <v>0</v>
      </c>
      <c r="V1038">
        <f t="shared" si="793"/>
        <v>0</v>
      </c>
      <c r="W1038">
        <f t="shared" si="794"/>
        <v>0</v>
      </c>
      <c r="X1038">
        <f t="shared" si="795"/>
        <v>0</v>
      </c>
      <c r="Y1038">
        <f t="shared" si="796"/>
        <v>0</v>
      </c>
      <c r="Z1038">
        <f t="shared" si="797"/>
        <v>0</v>
      </c>
      <c r="AA1038">
        <f t="shared" si="798"/>
        <v>0</v>
      </c>
      <c r="AB1038">
        <f t="shared" si="799"/>
        <v>0</v>
      </c>
      <c r="AC1038">
        <f t="shared" si="800"/>
        <v>0</v>
      </c>
      <c r="AD1038">
        <f t="shared" si="801"/>
        <v>0</v>
      </c>
      <c r="AE1038">
        <f t="shared" si="802"/>
        <v>0</v>
      </c>
      <c r="AF1038">
        <f t="shared" si="803"/>
        <v>0</v>
      </c>
      <c r="AG1038">
        <f t="shared" si="804"/>
        <v>0</v>
      </c>
      <c r="AH1038">
        <f t="shared" si="805"/>
        <v>0</v>
      </c>
      <c r="AI1038">
        <f t="shared" si="806"/>
        <v>0</v>
      </c>
      <c r="AJ1038">
        <f t="shared" si="807"/>
        <v>0</v>
      </c>
      <c r="AK1038">
        <f t="shared" si="808"/>
        <v>0</v>
      </c>
      <c r="AL1038">
        <f t="shared" si="809"/>
        <v>0</v>
      </c>
      <c r="AM1038">
        <f t="shared" si="810"/>
        <v>0</v>
      </c>
      <c r="AN1038">
        <f t="shared" si="811"/>
        <v>0</v>
      </c>
      <c r="AO1038">
        <f t="shared" si="812"/>
        <v>0</v>
      </c>
      <c r="AP1038">
        <f t="shared" si="813"/>
        <v>0</v>
      </c>
      <c r="AQ1038">
        <f t="shared" si="814"/>
        <v>0</v>
      </c>
      <c r="AR1038">
        <f t="shared" si="815"/>
        <v>0</v>
      </c>
      <c r="AS1038">
        <f t="shared" si="816"/>
        <v>0</v>
      </c>
      <c r="AT1038">
        <f t="shared" si="817"/>
        <v>0</v>
      </c>
      <c r="AU1038">
        <f t="shared" si="818"/>
        <v>0</v>
      </c>
    </row>
    <row r="1039" spans="1:50" ht="23.1" customHeight="1" x14ac:dyDescent="0.3">
      <c r="A1039" s="6" t="s">
        <v>313</v>
      </c>
      <c r="B1039" s="6" t="s">
        <v>419</v>
      </c>
      <c r="C1039" s="8" t="s">
        <v>44</v>
      </c>
      <c r="D1039" s="9">
        <v>105.9</v>
      </c>
      <c r="E1039" s="9"/>
      <c r="F1039" s="9">
        <f t="shared" si="785"/>
        <v>0</v>
      </c>
      <c r="G1039" s="9"/>
      <c r="H1039" s="9">
        <f t="shared" si="786"/>
        <v>0</v>
      </c>
      <c r="I1039" s="9"/>
      <c r="J1039" s="9">
        <f t="shared" si="787"/>
        <v>0</v>
      </c>
      <c r="K1039" s="9">
        <f t="shared" si="788"/>
        <v>0</v>
      </c>
      <c r="L1039" s="9">
        <f t="shared" si="788"/>
        <v>0</v>
      </c>
      <c r="M1039" s="15"/>
      <c r="O1039" t="str">
        <f>""</f>
        <v/>
      </c>
      <c r="P1039" s="1" t="s">
        <v>129</v>
      </c>
      <c r="Q1039">
        <v>1</v>
      </c>
      <c r="R1039">
        <f t="shared" si="789"/>
        <v>0</v>
      </c>
      <c r="S1039">
        <f t="shared" si="790"/>
        <v>0</v>
      </c>
      <c r="T1039">
        <f t="shared" si="791"/>
        <v>0</v>
      </c>
      <c r="U1039">
        <f t="shared" si="792"/>
        <v>0</v>
      </c>
      <c r="V1039">
        <f t="shared" si="793"/>
        <v>0</v>
      </c>
      <c r="W1039">
        <f t="shared" si="794"/>
        <v>0</v>
      </c>
      <c r="X1039">
        <f t="shared" si="795"/>
        <v>0</v>
      </c>
      <c r="Y1039">
        <f t="shared" si="796"/>
        <v>0</v>
      </c>
      <c r="Z1039">
        <f t="shared" si="797"/>
        <v>0</v>
      </c>
      <c r="AA1039">
        <f t="shared" si="798"/>
        <v>0</v>
      </c>
      <c r="AB1039">
        <f t="shared" si="799"/>
        <v>0</v>
      </c>
      <c r="AC1039">
        <f t="shared" si="800"/>
        <v>0</v>
      </c>
      <c r="AD1039">
        <f t="shared" si="801"/>
        <v>0</v>
      </c>
      <c r="AE1039">
        <f t="shared" si="802"/>
        <v>0</v>
      </c>
      <c r="AF1039">
        <f t="shared" si="803"/>
        <v>0</v>
      </c>
      <c r="AG1039">
        <f t="shared" si="804"/>
        <v>0</v>
      </c>
      <c r="AH1039">
        <f t="shared" si="805"/>
        <v>0</v>
      </c>
      <c r="AI1039">
        <f t="shared" si="806"/>
        <v>0</v>
      </c>
      <c r="AJ1039">
        <f t="shared" si="807"/>
        <v>0</v>
      </c>
      <c r="AK1039">
        <f t="shared" si="808"/>
        <v>0</v>
      </c>
      <c r="AL1039">
        <f t="shared" si="809"/>
        <v>0</v>
      </c>
      <c r="AM1039">
        <f t="shared" si="810"/>
        <v>0</v>
      </c>
      <c r="AN1039">
        <f t="shared" si="811"/>
        <v>0</v>
      </c>
      <c r="AO1039">
        <f t="shared" si="812"/>
        <v>0</v>
      </c>
      <c r="AP1039">
        <f t="shared" si="813"/>
        <v>0</v>
      </c>
      <c r="AQ1039">
        <f t="shared" si="814"/>
        <v>0</v>
      </c>
      <c r="AR1039">
        <f t="shared" si="815"/>
        <v>0</v>
      </c>
      <c r="AS1039">
        <f t="shared" si="816"/>
        <v>0</v>
      </c>
      <c r="AT1039">
        <f t="shared" si="817"/>
        <v>0</v>
      </c>
      <c r="AU1039">
        <f t="shared" si="818"/>
        <v>0</v>
      </c>
    </row>
    <row r="1040" spans="1:50" ht="23.1" customHeight="1" x14ac:dyDescent="0.3">
      <c r="A1040" s="7"/>
      <c r="B1040" s="7"/>
      <c r="C1040" s="14"/>
      <c r="D1040" s="9"/>
      <c r="E1040" s="9"/>
      <c r="F1040" s="9"/>
      <c r="G1040" s="9"/>
      <c r="H1040" s="9"/>
      <c r="I1040" s="9"/>
      <c r="J1040" s="9"/>
      <c r="K1040" s="9"/>
      <c r="L1040" s="9"/>
      <c r="M1040" s="9"/>
    </row>
    <row r="1041" spans="1:50" ht="23.1" customHeight="1" x14ac:dyDescent="0.3">
      <c r="A1041" s="7"/>
      <c r="B1041" s="7"/>
      <c r="C1041" s="14"/>
      <c r="D1041" s="9"/>
      <c r="E1041" s="9"/>
      <c r="F1041" s="9"/>
      <c r="G1041" s="9"/>
      <c r="H1041" s="9"/>
      <c r="I1041" s="9"/>
      <c r="J1041" s="9"/>
      <c r="K1041" s="9"/>
      <c r="L1041" s="9"/>
      <c r="M1041" s="9"/>
    </row>
    <row r="1042" spans="1:50" ht="23.1" customHeight="1" x14ac:dyDescent="0.3">
      <c r="A1042" s="7"/>
      <c r="B1042" s="7"/>
      <c r="C1042" s="14"/>
      <c r="D1042" s="9"/>
      <c r="E1042" s="9"/>
      <c r="F1042" s="9"/>
      <c r="G1042" s="9"/>
      <c r="H1042" s="9"/>
      <c r="I1042" s="9"/>
      <c r="J1042" s="9"/>
      <c r="K1042" s="9"/>
      <c r="L1042" s="9"/>
      <c r="M1042" s="9"/>
    </row>
    <row r="1043" spans="1:50" ht="23.1" customHeight="1" x14ac:dyDescent="0.3">
      <c r="A1043" s="7"/>
      <c r="B1043" s="7"/>
      <c r="C1043" s="14"/>
      <c r="D1043" s="9"/>
      <c r="E1043" s="9"/>
      <c r="F1043" s="9"/>
      <c r="G1043" s="9"/>
      <c r="H1043" s="9"/>
      <c r="I1043" s="9"/>
      <c r="J1043" s="9"/>
      <c r="K1043" s="9"/>
      <c r="L1043" s="9"/>
      <c r="M1043" s="9"/>
    </row>
    <row r="1044" spans="1:50" ht="23.1" customHeight="1" x14ac:dyDescent="0.3">
      <c r="A1044" s="7"/>
      <c r="B1044" s="7"/>
      <c r="C1044" s="14"/>
      <c r="D1044" s="9"/>
      <c r="E1044" s="9"/>
      <c r="F1044" s="9"/>
      <c r="G1044" s="9"/>
      <c r="H1044" s="9"/>
      <c r="I1044" s="9"/>
      <c r="J1044" s="9"/>
      <c r="K1044" s="9"/>
      <c r="L1044" s="9"/>
      <c r="M1044" s="9"/>
    </row>
    <row r="1045" spans="1:50" ht="23.1" customHeight="1" x14ac:dyDescent="0.3">
      <c r="A1045" s="7"/>
      <c r="B1045" s="7"/>
      <c r="C1045" s="14"/>
      <c r="D1045" s="9"/>
      <c r="E1045" s="9"/>
      <c r="F1045" s="9"/>
      <c r="G1045" s="9"/>
      <c r="H1045" s="9"/>
      <c r="I1045" s="9"/>
      <c r="J1045" s="9"/>
      <c r="K1045" s="9"/>
      <c r="L1045" s="9"/>
      <c r="M1045" s="9"/>
    </row>
    <row r="1046" spans="1:50" ht="23.1" customHeight="1" x14ac:dyDescent="0.3">
      <c r="A1046" s="7"/>
      <c r="B1046" s="7"/>
      <c r="C1046" s="14"/>
      <c r="D1046" s="9"/>
      <c r="E1046" s="9"/>
      <c r="F1046" s="9"/>
      <c r="G1046" s="9"/>
      <c r="H1046" s="9"/>
      <c r="I1046" s="9"/>
      <c r="J1046" s="9"/>
      <c r="K1046" s="9"/>
      <c r="L1046" s="9"/>
      <c r="M1046" s="9"/>
    </row>
    <row r="1047" spans="1:50" ht="23.1" customHeight="1" x14ac:dyDescent="0.3">
      <c r="A1047" s="7"/>
      <c r="B1047" s="7"/>
      <c r="C1047" s="14"/>
      <c r="D1047" s="9"/>
      <c r="E1047" s="9"/>
      <c r="F1047" s="9"/>
      <c r="G1047" s="9"/>
      <c r="H1047" s="9"/>
      <c r="I1047" s="9"/>
      <c r="J1047" s="9"/>
      <c r="K1047" s="9"/>
      <c r="L1047" s="9"/>
      <c r="M1047" s="9"/>
    </row>
    <row r="1048" spans="1:50" ht="23.1" customHeight="1" x14ac:dyDescent="0.3">
      <c r="A1048" s="7"/>
      <c r="B1048" s="7"/>
      <c r="C1048" s="14"/>
      <c r="D1048" s="9"/>
      <c r="E1048" s="9"/>
      <c r="F1048" s="9"/>
      <c r="G1048" s="9"/>
      <c r="H1048" s="9"/>
      <c r="I1048" s="9"/>
      <c r="J1048" s="9"/>
      <c r="K1048" s="9"/>
      <c r="L1048" s="9"/>
      <c r="M1048" s="9"/>
    </row>
    <row r="1049" spans="1:50" ht="23.1" customHeight="1" x14ac:dyDescent="0.3">
      <c r="A1049" s="10" t="s">
        <v>131</v>
      </c>
      <c r="B1049" s="11"/>
      <c r="C1049" s="12"/>
      <c r="D1049" s="13"/>
      <c r="E1049" s="13"/>
      <c r="F1049" s="13">
        <f>ROUNDDOWN(SUMIF(Q1032:Q1048, "1", F1032:F1048), 0)</f>
        <v>0</v>
      </c>
      <c r="G1049" s="13"/>
      <c r="H1049" s="13">
        <f>ROUNDDOWN(SUMIF(Q1032:Q1048, "1", H1032:H1048), 0)</f>
        <v>0</v>
      </c>
      <c r="I1049" s="13"/>
      <c r="J1049" s="13">
        <f>ROUNDDOWN(SUMIF(Q1032:Q1048, "1", J1032:J1048), 0)</f>
        <v>0</v>
      </c>
      <c r="K1049" s="13"/>
      <c r="L1049" s="13">
        <f>F1049+H1049+J1049</f>
        <v>0</v>
      </c>
      <c r="M1049" s="13"/>
      <c r="R1049">
        <f t="shared" ref="R1049:AX1049" si="819">ROUNDDOWN(SUM(R1032:R1039), 0)</f>
        <v>0</v>
      </c>
      <c r="S1049">
        <f t="shared" si="819"/>
        <v>0</v>
      </c>
      <c r="T1049">
        <f t="shared" si="819"/>
        <v>0</v>
      </c>
      <c r="U1049">
        <f t="shared" si="819"/>
        <v>0</v>
      </c>
      <c r="V1049">
        <f t="shared" si="819"/>
        <v>0</v>
      </c>
      <c r="W1049">
        <f t="shared" si="819"/>
        <v>0</v>
      </c>
      <c r="X1049">
        <f t="shared" si="819"/>
        <v>0</v>
      </c>
      <c r="Y1049">
        <f t="shared" si="819"/>
        <v>0</v>
      </c>
      <c r="Z1049">
        <f t="shared" si="819"/>
        <v>0</v>
      </c>
      <c r="AA1049">
        <f t="shared" si="819"/>
        <v>0</v>
      </c>
      <c r="AB1049">
        <f t="shared" si="819"/>
        <v>0</v>
      </c>
      <c r="AC1049">
        <f t="shared" si="819"/>
        <v>0</v>
      </c>
      <c r="AD1049">
        <f t="shared" si="819"/>
        <v>0</v>
      </c>
      <c r="AE1049">
        <f t="shared" si="819"/>
        <v>0</v>
      </c>
      <c r="AF1049">
        <f t="shared" si="819"/>
        <v>0</v>
      </c>
      <c r="AG1049">
        <f t="shared" si="819"/>
        <v>0</v>
      </c>
      <c r="AH1049">
        <f t="shared" si="819"/>
        <v>0</v>
      </c>
      <c r="AI1049">
        <f t="shared" si="819"/>
        <v>0</v>
      </c>
      <c r="AJ1049">
        <f t="shared" si="819"/>
        <v>0</v>
      </c>
      <c r="AK1049">
        <f t="shared" si="819"/>
        <v>0</v>
      </c>
      <c r="AL1049">
        <f t="shared" si="819"/>
        <v>0</v>
      </c>
      <c r="AM1049">
        <f t="shared" si="819"/>
        <v>0</v>
      </c>
      <c r="AN1049">
        <f t="shared" si="819"/>
        <v>0</v>
      </c>
      <c r="AO1049">
        <f t="shared" si="819"/>
        <v>0</v>
      </c>
      <c r="AP1049">
        <f t="shared" si="819"/>
        <v>0</v>
      </c>
      <c r="AQ1049">
        <f t="shared" si="819"/>
        <v>0</v>
      </c>
      <c r="AR1049">
        <f t="shared" si="819"/>
        <v>0</v>
      </c>
      <c r="AS1049">
        <f t="shared" si="819"/>
        <v>0</v>
      </c>
      <c r="AT1049">
        <f t="shared" si="819"/>
        <v>0</v>
      </c>
      <c r="AU1049">
        <f t="shared" si="819"/>
        <v>0</v>
      </c>
      <c r="AV1049">
        <f t="shared" si="819"/>
        <v>0</v>
      </c>
      <c r="AW1049">
        <f t="shared" si="819"/>
        <v>0</v>
      </c>
      <c r="AX1049">
        <f t="shared" si="819"/>
        <v>0</v>
      </c>
    </row>
    <row r="1050" spans="1:50" ht="23.1" customHeight="1" x14ac:dyDescent="0.3">
      <c r="A1050" s="57" t="s">
        <v>542</v>
      </c>
      <c r="B1050" s="58"/>
      <c r="C1050" s="58"/>
      <c r="D1050" s="58"/>
      <c r="E1050" s="58"/>
      <c r="F1050" s="58"/>
      <c r="G1050" s="58"/>
      <c r="H1050" s="58"/>
      <c r="I1050" s="58"/>
      <c r="J1050" s="58"/>
      <c r="K1050" s="58"/>
      <c r="L1050" s="58"/>
      <c r="M1050" s="58"/>
    </row>
    <row r="1051" spans="1:50" ht="23.1" customHeight="1" x14ac:dyDescent="0.3">
      <c r="A1051" s="6" t="s">
        <v>325</v>
      </c>
      <c r="B1051" s="6" t="s">
        <v>327</v>
      </c>
      <c r="C1051" s="8" t="s">
        <v>27</v>
      </c>
      <c r="D1051" s="9">
        <v>31</v>
      </c>
      <c r="E1051" s="9"/>
      <c r="F1051" s="9">
        <f>ROUNDDOWN(D1051*E1051, 0)</f>
        <v>0</v>
      </c>
      <c r="G1051" s="9"/>
      <c r="H1051" s="9">
        <f>ROUNDDOWN(D1051*G1051, 0)</f>
        <v>0</v>
      </c>
      <c r="I1051" s="9"/>
      <c r="J1051" s="9">
        <f>ROUNDDOWN(D1051*I1051, 0)</f>
        <v>0</v>
      </c>
      <c r="K1051" s="9">
        <f t="shared" ref="K1051:L1055" si="820">E1051+G1051+I1051</f>
        <v>0</v>
      </c>
      <c r="L1051" s="9">
        <f t="shared" si="820"/>
        <v>0</v>
      </c>
      <c r="M1051" s="15"/>
      <c r="O1051" t="str">
        <f>""</f>
        <v/>
      </c>
      <c r="P1051" s="1" t="s">
        <v>129</v>
      </c>
      <c r="Q1051">
        <v>1</v>
      </c>
      <c r="R1051">
        <f>IF(P1051="기계경비", J1051, 0)</f>
        <v>0</v>
      </c>
      <c r="S1051">
        <f>IF(P1051="운반비", J1051, 0)</f>
        <v>0</v>
      </c>
      <c r="T1051">
        <f>IF(P1051="작업부산물", F1051, 0)</f>
        <v>0</v>
      </c>
      <c r="U1051">
        <f>IF(P1051="관급", F1051, 0)</f>
        <v>0</v>
      </c>
      <c r="V1051">
        <f>IF(P1051="외주비", J1051, 0)</f>
        <v>0</v>
      </c>
      <c r="W1051">
        <f>IF(P1051="장비비", J1051, 0)</f>
        <v>0</v>
      </c>
      <c r="X1051">
        <f>IF(P1051="폐기물처리비", J1051, 0)</f>
        <v>0</v>
      </c>
      <c r="Y1051">
        <f>IF(P1051="가설비", J1051, 0)</f>
        <v>0</v>
      </c>
      <c r="Z1051">
        <f>IF(P1051="잡비제외분", F1051, 0)</f>
        <v>0</v>
      </c>
      <c r="AA1051">
        <f>IF(P1051="사급자재대", L1051, 0)</f>
        <v>0</v>
      </c>
      <c r="AB1051">
        <f>IF(P1051="관급자재대", L1051, 0)</f>
        <v>0</v>
      </c>
      <c r="AC1051">
        <f>IF(P1051="관급자 관급 자재대", L1051, 0)</f>
        <v>0</v>
      </c>
      <c r="AD1051">
        <f>IF(P1051="사용자항목2", L1051, 0)</f>
        <v>0</v>
      </c>
      <c r="AE1051">
        <f>IF(P1051="안전관리비", L1051, 0)</f>
        <v>0</v>
      </c>
      <c r="AF1051">
        <f>IF(P1051="품질관리비", L1051, 0)</f>
        <v>0</v>
      </c>
      <c r="AG1051">
        <f>IF(P1051="사용자항목5", L1051, 0)</f>
        <v>0</v>
      </c>
      <c r="AH1051">
        <f>IF(P1051="사용자항목6", L1051, 0)</f>
        <v>0</v>
      </c>
      <c r="AI1051">
        <f>IF(P1051="사용자항목7", L1051, 0)</f>
        <v>0</v>
      </c>
      <c r="AJ1051">
        <f>IF(P1051="사용자항목8", L1051, 0)</f>
        <v>0</v>
      </c>
      <c r="AK1051">
        <f>IF(P1051="사용자항목9", L1051, 0)</f>
        <v>0</v>
      </c>
      <c r="AL1051">
        <f>IF(P1051="사용자항목10", L1051, 0)</f>
        <v>0</v>
      </c>
      <c r="AM1051">
        <f>IF(P1051="사용자항목11", L1051, 0)</f>
        <v>0</v>
      </c>
      <c r="AN1051">
        <f>IF(P1051="사용자항목12", L1051, 0)</f>
        <v>0</v>
      </c>
      <c r="AO1051">
        <f>IF(P1051="사용자항목13", L1051, 0)</f>
        <v>0</v>
      </c>
      <c r="AP1051">
        <f>IF(P1051="사용자항목14", L1051, 0)</f>
        <v>0</v>
      </c>
      <c r="AQ1051">
        <f>IF(P1051="사용자항목15", L1051, 0)</f>
        <v>0</v>
      </c>
      <c r="AR1051">
        <f>IF(P1051="사용자항목16", L1051, 0)</f>
        <v>0</v>
      </c>
      <c r="AS1051">
        <f>IF(P1051="사용자항목17", L1051, 0)</f>
        <v>0</v>
      </c>
      <c r="AT1051">
        <f>IF(P1051="사용자항목18", L1051, 0)</f>
        <v>0</v>
      </c>
      <c r="AU1051">
        <f>IF(P1051="사용자항목19", L1051, 0)</f>
        <v>0</v>
      </c>
    </row>
    <row r="1052" spans="1:50" ht="23.1" customHeight="1" x14ac:dyDescent="0.3">
      <c r="A1052" s="6" t="s">
        <v>325</v>
      </c>
      <c r="B1052" s="6" t="s">
        <v>328</v>
      </c>
      <c r="C1052" s="8" t="s">
        <v>27</v>
      </c>
      <c r="D1052" s="9">
        <v>19.5</v>
      </c>
      <c r="E1052" s="9"/>
      <c r="F1052" s="9">
        <f>ROUNDDOWN(D1052*E1052, 0)</f>
        <v>0</v>
      </c>
      <c r="G1052" s="9"/>
      <c r="H1052" s="9">
        <f>ROUNDDOWN(D1052*G1052, 0)</f>
        <v>0</v>
      </c>
      <c r="I1052" s="9"/>
      <c r="J1052" s="9">
        <f>ROUNDDOWN(D1052*I1052, 0)</f>
        <v>0</v>
      </c>
      <c r="K1052" s="9">
        <f t="shared" si="820"/>
        <v>0</v>
      </c>
      <c r="L1052" s="9">
        <f t="shared" si="820"/>
        <v>0</v>
      </c>
      <c r="M1052" s="15"/>
      <c r="O1052" t="str">
        <f>""</f>
        <v/>
      </c>
      <c r="P1052" s="1" t="s">
        <v>129</v>
      </c>
      <c r="Q1052">
        <v>1</v>
      </c>
      <c r="R1052">
        <f>IF(P1052="기계경비", J1052, 0)</f>
        <v>0</v>
      </c>
      <c r="S1052">
        <f>IF(P1052="운반비", J1052, 0)</f>
        <v>0</v>
      </c>
      <c r="T1052">
        <f>IF(P1052="작업부산물", F1052, 0)</f>
        <v>0</v>
      </c>
      <c r="U1052">
        <f>IF(P1052="관급", F1052, 0)</f>
        <v>0</v>
      </c>
      <c r="V1052">
        <f>IF(P1052="외주비", J1052, 0)</f>
        <v>0</v>
      </c>
      <c r="W1052">
        <f>IF(P1052="장비비", J1052, 0)</f>
        <v>0</v>
      </c>
      <c r="X1052">
        <f>IF(P1052="폐기물처리비", J1052, 0)</f>
        <v>0</v>
      </c>
      <c r="Y1052">
        <f>IF(P1052="가설비", J1052, 0)</f>
        <v>0</v>
      </c>
      <c r="Z1052">
        <f>IF(P1052="잡비제외분", F1052, 0)</f>
        <v>0</v>
      </c>
      <c r="AA1052">
        <f>IF(P1052="사급자재대", L1052, 0)</f>
        <v>0</v>
      </c>
      <c r="AB1052">
        <f>IF(P1052="관급자재대", L1052, 0)</f>
        <v>0</v>
      </c>
      <c r="AC1052">
        <f>IF(P1052="관급자 관급 자재대", L1052, 0)</f>
        <v>0</v>
      </c>
      <c r="AD1052">
        <f>IF(P1052="사용자항목2", L1052, 0)</f>
        <v>0</v>
      </c>
      <c r="AE1052">
        <f>IF(P1052="안전관리비", L1052, 0)</f>
        <v>0</v>
      </c>
      <c r="AF1052">
        <f>IF(P1052="품질관리비", L1052, 0)</f>
        <v>0</v>
      </c>
      <c r="AG1052">
        <f>IF(P1052="사용자항목5", L1052, 0)</f>
        <v>0</v>
      </c>
      <c r="AH1052">
        <f>IF(P1052="사용자항목6", L1052, 0)</f>
        <v>0</v>
      </c>
      <c r="AI1052">
        <f>IF(P1052="사용자항목7", L1052, 0)</f>
        <v>0</v>
      </c>
      <c r="AJ1052">
        <f>IF(P1052="사용자항목8", L1052, 0)</f>
        <v>0</v>
      </c>
      <c r="AK1052">
        <f>IF(P1052="사용자항목9", L1052, 0)</f>
        <v>0</v>
      </c>
      <c r="AL1052">
        <f>IF(P1052="사용자항목10", L1052, 0)</f>
        <v>0</v>
      </c>
      <c r="AM1052">
        <f>IF(P1052="사용자항목11", L1052, 0)</f>
        <v>0</v>
      </c>
      <c r="AN1052">
        <f>IF(P1052="사용자항목12", L1052, 0)</f>
        <v>0</v>
      </c>
      <c r="AO1052">
        <f>IF(P1052="사용자항목13", L1052, 0)</f>
        <v>0</v>
      </c>
      <c r="AP1052">
        <f>IF(P1052="사용자항목14", L1052, 0)</f>
        <v>0</v>
      </c>
      <c r="AQ1052">
        <f>IF(P1052="사용자항목15", L1052, 0)</f>
        <v>0</v>
      </c>
      <c r="AR1052">
        <f>IF(P1052="사용자항목16", L1052, 0)</f>
        <v>0</v>
      </c>
      <c r="AS1052">
        <f>IF(P1052="사용자항목17", L1052, 0)</f>
        <v>0</v>
      </c>
      <c r="AT1052">
        <f>IF(P1052="사용자항목18", L1052, 0)</f>
        <v>0</v>
      </c>
      <c r="AU1052">
        <f>IF(P1052="사용자항목19", L1052, 0)</f>
        <v>0</v>
      </c>
    </row>
    <row r="1053" spans="1:50" ht="23.1" customHeight="1" x14ac:dyDescent="0.3">
      <c r="A1053" s="6" t="s">
        <v>331</v>
      </c>
      <c r="B1053" s="6" t="s">
        <v>333</v>
      </c>
      <c r="C1053" s="8" t="s">
        <v>27</v>
      </c>
      <c r="D1053" s="9">
        <v>109.6</v>
      </c>
      <c r="E1053" s="9"/>
      <c r="F1053" s="9">
        <f>ROUNDDOWN(D1053*E1053, 0)</f>
        <v>0</v>
      </c>
      <c r="G1053" s="9"/>
      <c r="H1053" s="9">
        <f>ROUNDDOWN(D1053*G1053, 0)</f>
        <v>0</v>
      </c>
      <c r="I1053" s="9"/>
      <c r="J1053" s="9">
        <f>ROUNDDOWN(D1053*I1053, 0)</f>
        <v>0</v>
      </c>
      <c r="K1053" s="9">
        <f t="shared" si="820"/>
        <v>0</v>
      </c>
      <c r="L1053" s="9">
        <f t="shared" si="820"/>
        <v>0</v>
      </c>
      <c r="M1053" s="15"/>
      <c r="O1053" t="str">
        <f>""</f>
        <v/>
      </c>
      <c r="P1053" s="1" t="s">
        <v>129</v>
      </c>
      <c r="Q1053">
        <v>1</v>
      </c>
      <c r="R1053">
        <f>IF(P1053="기계경비", J1053, 0)</f>
        <v>0</v>
      </c>
      <c r="S1053">
        <f>IF(P1053="운반비", J1053, 0)</f>
        <v>0</v>
      </c>
      <c r="T1053">
        <f>IF(P1053="작업부산물", F1053, 0)</f>
        <v>0</v>
      </c>
      <c r="U1053">
        <f>IF(P1053="관급", F1053, 0)</f>
        <v>0</v>
      </c>
      <c r="V1053">
        <f>IF(P1053="외주비", J1053, 0)</f>
        <v>0</v>
      </c>
      <c r="W1053">
        <f>IF(P1053="장비비", J1053, 0)</f>
        <v>0</v>
      </c>
      <c r="X1053">
        <f>IF(P1053="폐기물처리비", J1053, 0)</f>
        <v>0</v>
      </c>
      <c r="Y1053">
        <f>IF(P1053="가설비", J1053, 0)</f>
        <v>0</v>
      </c>
      <c r="Z1053">
        <f>IF(P1053="잡비제외분", F1053, 0)</f>
        <v>0</v>
      </c>
      <c r="AA1053">
        <f>IF(P1053="사급자재대", L1053, 0)</f>
        <v>0</v>
      </c>
      <c r="AB1053">
        <f>IF(P1053="관급자재대", L1053, 0)</f>
        <v>0</v>
      </c>
      <c r="AC1053">
        <f>IF(P1053="관급자 관급 자재대", L1053, 0)</f>
        <v>0</v>
      </c>
      <c r="AD1053">
        <f>IF(P1053="사용자항목2", L1053, 0)</f>
        <v>0</v>
      </c>
      <c r="AE1053">
        <f>IF(P1053="안전관리비", L1053, 0)</f>
        <v>0</v>
      </c>
      <c r="AF1053">
        <f>IF(P1053="품질관리비", L1053, 0)</f>
        <v>0</v>
      </c>
      <c r="AG1053">
        <f>IF(P1053="사용자항목5", L1053, 0)</f>
        <v>0</v>
      </c>
      <c r="AH1053">
        <f>IF(P1053="사용자항목6", L1053, 0)</f>
        <v>0</v>
      </c>
      <c r="AI1053">
        <f>IF(P1053="사용자항목7", L1053, 0)</f>
        <v>0</v>
      </c>
      <c r="AJ1053">
        <f>IF(P1053="사용자항목8", L1053, 0)</f>
        <v>0</v>
      </c>
      <c r="AK1053">
        <f>IF(P1053="사용자항목9", L1053, 0)</f>
        <v>0</v>
      </c>
      <c r="AL1053">
        <f>IF(P1053="사용자항목10", L1053, 0)</f>
        <v>0</v>
      </c>
      <c r="AM1053">
        <f>IF(P1053="사용자항목11", L1053, 0)</f>
        <v>0</v>
      </c>
      <c r="AN1053">
        <f>IF(P1053="사용자항목12", L1053, 0)</f>
        <v>0</v>
      </c>
      <c r="AO1053">
        <f>IF(P1053="사용자항목13", L1053, 0)</f>
        <v>0</v>
      </c>
      <c r="AP1053">
        <f>IF(P1053="사용자항목14", L1053, 0)</f>
        <v>0</v>
      </c>
      <c r="AQ1053">
        <f>IF(P1053="사용자항목15", L1053, 0)</f>
        <v>0</v>
      </c>
      <c r="AR1053">
        <f>IF(P1053="사용자항목16", L1053, 0)</f>
        <v>0</v>
      </c>
      <c r="AS1053">
        <f>IF(P1053="사용자항목17", L1053, 0)</f>
        <v>0</v>
      </c>
      <c r="AT1053">
        <f>IF(P1053="사용자항목18", L1053, 0)</f>
        <v>0</v>
      </c>
      <c r="AU1053">
        <f>IF(P1053="사용자항목19", L1053, 0)</f>
        <v>0</v>
      </c>
    </row>
    <row r="1054" spans="1:50" ht="23.1" customHeight="1" x14ac:dyDescent="0.3">
      <c r="A1054" s="6" t="s">
        <v>331</v>
      </c>
      <c r="B1054" s="6" t="s">
        <v>332</v>
      </c>
      <c r="C1054" s="8" t="s">
        <v>27</v>
      </c>
      <c r="D1054" s="9">
        <v>89.5</v>
      </c>
      <c r="E1054" s="9"/>
      <c r="F1054" s="9">
        <f>ROUNDDOWN(D1054*E1054, 0)</f>
        <v>0</v>
      </c>
      <c r="G1054" s="9"/>
      <c r="H1054" s="9">
        <f>ROUNDDOWN(D1054*G1054, 0)</f>
        <v>0</v>
      </c>
      <c r="I1054" s="9"/>
      <c r="J1054" s="9">
        <f>ROUNDDOWN(D1054*I1054, 0)</f>
        <v>0</v>
      </c>
      <c r="K1054" s="9">
        <f t="shared" si="820"/>
        <v>0</v>
      </c>
      <c r="L1054" s="9">
        <f t="shared" si="820"/>
        <v>0</v>
      </c>
      <c r="M1054" s="15"/>
      <c r="O1054" t="str">
        <f>""</f>
        <v/>
      </c>
      <c r="P1054" s="1" t="s">
        <v>129</v>
      </c>
      <c r="Q1054">
        <v>1</v>
      </c>
      <c r="R1054">
        <f>IF(P1054="기계경비", J1054, 0)</f>
        <v>0</v>
      </c>
      <c r="S1054">
        <f>IF(P1054="운반비", J1054, 0)</f>
        <v>0</v>
      </c>
      <c r="T1054">
        <f>IF(P1054="작업부산물", F1054, 0)</f>
        <v>0</v>
      </c>
      <c r="U1054">
        <f>IF(P1054="관급", F1054, 0)</f>
        <v>0</v>
      </c>
      <c r="V1054">
        <f>IF(P1054="외주비", J1054, 0)</f>
        <v>0</v>
      </c>
      <c r="W1054">
        <f>IF(P1054="장비비", J1054, 0)</f>
        <v>0</v>
      </c>
      <c r="X1054">
        <f>IF(P1054="폐기물처리비", J1054, 0)</f>
        <v>0</v>
      </c>
      <c r="Y1054">
        <f>IF(P1054="가설비", J1054, 0)</f>
        <v>0</v>
      </c>
      <c r="Z1054">
        <f>IF(P1054="잡비제외분", F1054, 0)</f>
        <v>0</v>
      </c>
      <c r="AA1054">
        <f>IF(P1054="사급자재대", L1054, 0)</f>
        <v>0</v>
      </c>
      <c r="AB1054">
        <f>IF(P1054="관급자재대", L1054, 0)</f>
        <v>0</v>
      </c>
      <c r="AC1054">
        <f>IF(P1054="관급자 관급 자재대", L1054, 0)</f>
        <v>0</v>
      </c>
      <c r="AD1054">
        <f>IF(P1054="사용자항목2", L1054, 0)</f>
        <v>0</v>
      </c>
      <c r="AE1054">
        <f>IF(P1054="안전관리비", L1054, 0)</f>
        <v>0</v>
      </c>
      <c r="AF1054">
        <f>IF(P1054="품질관리비", L1054, 0)</f>
        <v>0</v>
      </c>
      <c r="AG1054">
        <f>IF(P1054="사용자항목5", L1054, 0)</f>
        <v>0</v>
      </c>
      <c r="AH1054">
        <f>IF(P1054="사용자항목6", L1054, 0)</f>
        <v>0</v>
      </c>
      <c r="AI1054">
        <f>IF(P1054="사용자항목7", L1054, 0)</f>
        <v>0</v>
      </c>
      <c r="AJ1054">
        <f>IF(P1054="사용자항목8", L1054, 0)</f>
        <v>0</v>
      </c>
      <c r="AK1054">
        <f>IF(P1054="사용자항목9", L1054, 0)</f>
        <v>0</v>
      </c>
      <c r="AL1054">
        <f>IF(P1054="사용자항목10", L1054, 0)</f>
        <v>0</v>
      </c>
      <c r="AM1054">
        <f>IF(P1054="사용자항목11", L1054, 0)</f>
        <v>0</v>
      </c>
      <c r="AN1054">
        <f>IF(P1054="사용자항목12", L1054, 0)</f>
        <v>0</v>
      </c>
      <c r="AO1054">
        <f>IF(P1054="사용자항목13", L1054, 0)</f>
        <v>0</v>
      </c>
      <c r="AP1054">
        <f>IF(P1054="사용자항목14", L1054, 0)</f>
        <v>0</v>
      </c>
      <c r="AQ1054">
        <f>IF(P1054="사용자항목15", L1054, 0)</f>
        <v>0</v>
      </c>
      <c r="AR1054">
        <f>IF(P1054="사용자항목16", L1054, 0)</f>
        <v>0</v>
      </c>
      <c r="AS1054">
        <f>IF(P1054="사용자항목17", L1054, 0)</f>
        <v>0</v>
      </c>
      <c r="AT1054">
        <f>IF(P1054="사용자항목18", L1054, 0)</f>
        <v>0</v>
      </c>
      <c r="AU1054">
        <f>IF(P1054="사용자항목19", L1054, 0)</f>
        <v>0</v>
      </c>
    </row>
    <row r="1055" spans="1:50" ht="23.1" customHeight="1" x14ac:dyDescent="0.3">
      <c r="A1055" s="6" t="s">
        <v>334</v>
      </c>
      <c r="B1055" s="6" t="s">
        <v>46</v>
      </c>
      <c r="C1055" s="8" t="s">
        <v>44</v>
      </c>
      <c r="D1055" s="9">
        <v>23.6</v>
      </c>
      <c r="E1055" s="9"/>
      <c r="F1055" s="9">
        <f>ROUNDDOWN(D1055*E1055, 0)</f>
        <v>0</v>
      </c>
      <c r="G1055" s="9"/>
      <c r="H1055" s="9">
        <f>ROUNDDOWN(D1055*G1055, 0)</f>
        <v>0</v>
      </c>
      <c r="I1055" s="9"/>
      <c r="J1055" s="9">
        <f>ROUNDDOWN(D1055*I1055, 0)</f>
        <v>0</v>
      </c>
      <c r="K1055" s="9">
        <f t="shared" si="820"/>
        <v>0</v>
      </c>
      <c r="L1055" s="9">
        <f t="shared" si="820"/>
        <v>0</v>
      </c>
      <c r="M1055" s="15"/>
      <c r="O1055" t="str">
        <f>""</f>
        <v/>
      </c>
      <c r="P1055" s="1" t="s">
        <v>129</v>
      </c>
      <c r="Q1055">
        <v>1</v>
      </c>
      <c r="R1055">
        <f>IF(P1055="기계경비", J1055, 0)</f>
        <v>0</v>
      </c>
      <c r="S1055">
        <f>IF(P1055="운반비", J1055, 0)</f>
        <v>0</v>
      </c>
      <c r="T1055">
        <f>IF(P1055="작업부산물", F1055, 0)</f>
        <v>0</v>
      </c>
      <c r="U1055">
        <f>IF(P1055="관급", F1055, 0)</f>
        <v>0</v>
      </c>
      <c r="V1055">
        <f>IF(P1055="외주비", J1055, 0)</f>
        <v>0</v>
      </c>
      <c r="W1055">
        <f>IF(P1055="장비비", J1055, 0)</f>
        <v>0</v>
      </c>
      <c r="X1055">
        <f>IF(P1055="폐기물처리비", J1055, 0)</f>
        <v>0</v>
      </c>
      <c r="Y1055">
        <f>IF(P1055="가설비", J1055, 0)</f>
        <v>0</v>
      </c>
      <c r="Z1055">
        <f>IF(P1055="잡비제외분", F1055, 0)</f>
        <v>0</v>
      </c>
      <c r="AA1055">
        <f>IF(P1055="사급자재대", L1055, 0)</f>
        <v>0</v>
      </c>
      <c r="AB1055">
        <f>IF(P1055="관급자재대", L1055, 0)</f>
        <v>0</v>
      </c>
      <c r="AC1055">
        <f>IF(P1055="관급자 관급 자재대", L1055, 0)</f>
        <v>0</v>
      </c>
      <c r="AD1055">
        <f>IF(P1055="사용자항목2", L1055, 0)</f>
        <v>0</v>
      </c>
      <c r="AE1055">
        <f>IF(P1055="안전관리비", L1055, 0)</f>
        <v>0</v>
      </c>
      <c r="AF1055">
        <f>IF(P1055="품질관리비", L1055, 0)</f>
        <v>0</v>
      </c>
      <c r="AG1055">
        <f>IF(P1055="사용자항목5", L1055, 0)</f>
        <v>0</v>
      </c>
      <c r="AH1055">
        <f>IF(P1055="사용자항목6", L1055, 0)</f>
        <v>0</v>
      </c>
      <c r="AI1055">
        <f>IF(P1055="사용자항목7", L1055, 0)</f>
        <v>0</v>
      </c>
      <c r="AJ1055">
        <f>IF(P1055="사용자항목8", L1055, 0)</f>
        <v>0</v>
      </c>
      <c r="AK1055">
        <f>IF(P1055="사용자항목9", L1055, 0)</f>
        <v>0</v>
      </c>
      <c r="AL1055">
        <f>IF(P1055="사용자항목10", L1055, 0)</f>
        <v>0</v>
      </c>
      <c r="AM1055">
        <f>IF(P1055="사용자항목11", L1055, 0)</f>
        <v>0</v>
      </c>
      <c r="AN1055">
        <f>IF(P1055="사용자항목12", L1055, 0)</f>
        <v>0</v>
      </c>
      <c r="AO1055">
        <f>IF(P1055="사용자항목13", L1055, 0)</f>
        <v>0</v>
      </c>
      <c r="AP1055">
        <f>IF(P1055="사용자항목14", L1055, 0)</f>
        <v>0</v>
      </c>
      <c r="AQ1055">
        <f>IF(P1055="사용자항목15", L1055, 0)</f>
        <v>0</v>
      </c>
      <c r="AR1055">
        <f>IF(P1055="사용자항목16", L1055, 0)</f>
        <v>0</v>
      </c>
      <c r="AS1055">
        <f>IF(P1055="사용자항목17", L1055, 0)</f>
        <v>0</v>
      </c>
      <c r="AT1055">
        <f>IF(P1055="사용자항목18", L1055, 0)</f>
        <v>0</v>
      </c>
      <c r="AU1055">
        <f>IF(P1055="사용자항목19", L1055, 0)</f>
        <v>0</v>
      </c>
    </row>
    <row r="1056" spans="1:50" ht="23.1" customHeight="1" x14ac:dyDescent="0.3">
      <c r="A1056" s="7"/>
      <c r="B1056" s="7"/>
      <c r="C1056" s="14"/>
      <c r="D1056" s="9"/>
      <c r="E1056" s="9"/>
      <c r="F1056" s="9"/>
      <c r="G1056" s="9"/>
      <c r="H1056" s="9"/>
      <c r="I1056" s="9"/>
      <c r="J1056" s="9"/>
      <c r="K1056" s="9"/>
      <c r="L1056" s="9"/>
      <c r="M1056" s="9"/>
    </row>
    <row r="1057" spans="1:50" ht="23.1" customHeight="1" x14ac:dyDescent="0.3">
      <c r="A1057" s="7"/>
      <c r="B1057" s="7"/>
      <c r="C1057" s="14"/>
      <c r="D1057" s="9"/>
      <c r="E1057" s="9"/>
      <c r="F1057" s="9"/>
      <c r="G1057" s="9"/>
      <c r="H1057" s="9"/>
      <c r="I1057" s="9"/>
      <c r="J1057" s="9"/>
      <c r="K1057" s="9"/>
      <c r="L1057" s="9"/>
      <c r="M1057" s="9"/>
    </row>
    <row r="1058" spans="1:50" ht="23.1" customHeight="1" x14ac:dyDescent="0.3">
      <c r="A1058" s="7"/>
      <c r="B1058" s="7"/>
      <c r="C1058" s="14"/>
      <c r="D1058" s="9"/>
      <c r="E1058" s="9"/>
      <c r="F1058" s="9"/>
      <c r="G1058" s="9"/>
      <c r="H1058" s="9"/>
      <c r="I1058" s="9"/>
      <c r="J1058" s="9"/>
      <c r="K1058" s="9"/>
      <c r="L1058" s="9"/>
      <c r="M1058" s="9"/>
    </row>
    <row r="1059" spans="1:50" ht="23.1" customHeight="1" x14ac:dyDescent="0.3">
      <c r="A1059" s="7"/>
      <c r="B1059" s="7"/>
      <c r="C1059" s="14"/>
      <c r="D1059" s="9"/>
      <c r="E1059" s="9"/>
      <c r="F1059" s="9"/>
      <c r="G1059" s="9"/>
      <c r="H1059" s="9"/>
      <c r="I1059" s="9"/>
      <c r="J1059" s="9"/>
      <c r="K1059" s="9"/>
      <c r="L1059" s="9"/>
      <c r="M1059" s="9"/>
    </row>
    <row r="1060" spans="1:50" ht="23.1" customHeight="1" x14ac:dyDescent="0.3">
      <c r="A1060" s="7"/>
      <c r="B1060" s="7"/>
      <c r="C1060" s="14"/>
      <c r="D1060" s="9"/>
      <c r="E1060" s="9"/>
      <c r="F1060" s="9"/>
      <c r="G1060" s="9"/>
      <c r="H1060" s="9"/>
      <c r="I1060" s="9"/>
      <c r="J1060" s="9"/>
      <c r="K1060" s="9"/>
      <c r="L1060" s="9"/>
      <c r="M1060" s="9"/>
    </row>
    <row r="1061" spans="1:50" ht="23.1" customHeight="1" x14ac:dyDescent="0.3">
      <c r="A1061" s="7"/>
      <c r="B1061" s="7"/>
      <c r="C1061" s="14"/>
      <c r="D1061" s="9"/>
      <c r="E1061" s="9"/>
      <c r="F1061" s="9"/>
      <c r="G1061" s="9"/>
      <c r="H1061" s="9"/>
      <c r="I1061" s="9"/>
      <c r="J1061" s="9"/>
      <c r="K1061" s="9"/>
      <c r="L1061" s="9"/>
      <c r="M1061" s="9"/>
    </row>
    <row r="1062" spans="1:50" ht="23.1" customHeight="1" x14ac:dyDescent="0.3">
      <c r="A1062" s="7"/>
      <c r="B1062" s="7"/>
      <c r="C1062" s="14"/>
      <c r="D1062" s="9"/>
      <c r="E1062" s="9"/>
      <c r="F1062" s="9"/>
      <c r="G1062" s="9"/>
      <c r="H1062" s="9"/>
      <c r="I1062" s="9"/>
      <c r="J1062" s="9"/>
      <c r="K1062" s="9"/>
      <c r="L1062" s="9"/>
      <c r="M1062" s="9"/>
    </row>
    <row r="1063" spans="1:50" ht="23.1" customHeight="1" x14ac:dyDescent="0.3">
      <c r="A1063" s="7"/>
      <c r="B1063" s="7"/>
      <c r="C1063" s="14"/>
      <c r="D1063" s="9"/>
      <c r="E1063" s="9"/>
      <c r="F1063" s="9"/>
      <c r="G1063" s="9"/>
      <c r="H1063" s="9"/>
      <c r="I1063" s="9"/>
      <c r="J1063" s="9"/>
      <c r="K1063" s="9"/>
      <c r="L1063" s="9"/>
      <c r="M1063" s="9"/>
    </row>
    <row r="1064" spans="1:50" ht="23.1" customHeight="1" x14ac:dyDescent="0.3">
      <c r="A1064" s="7"/>
      <c r="B1064" s="7"/>
      <c r="C1064" s="14"/>
      <c r="D1064" s="9"/>
      <c r="E1064" s="9"/>
      <c r="F1064" s="9"/>
      <c r="G1064" s="9"/>
      <c r="H1064" s="9"/>
      <c r="I1064" s="9"/>
      <c r="J1064" s="9"/>
      <c r="K1064" s="9"/>
      <c r="L1064" s="9"/>
      <c r="M1064" s="9"/>
    </row>
    <row r="1065" spans="1:50" ht="23.1" customHeight="1" x14ac:dyDescent="0.3">
      <c r="A1065" s="7"/>
      <c r="B1065" s="7"/>
      <c r="C1065" s="14"/>
      <c r="D1065" s="9"/>
      <c r="E1065" s="9"/>
      <c r="F1065" s="9"/>
      <c r="G1065" s="9"/>
      <c r="H1065" s="9"/>
      <c r="I1065" s="9"/>
      <c r="J1065" s="9"/>
      <c r="K1065" s="9"/>
      <c r="L1065" s="9"/>
      <c r="M1065" s="9"/>
    </row>
    <row r="1066" spans="1:50" ht="23.1" customHeight="1" x14ac:dyDescent="0.3">
      <c r="A1066" s="7"/>
      <c r="B1066" s="7"/>
      <c r="C1066" s="14"/>
      <c r="D1066" s="9"/>
      <c r="E1066" s="9"/>
      <c r="F1066" s="9"/>
      <c r="G1066" s="9"/>
      <c r="H1066" s="9"/>
      <c r="I1066" s="9"/>
      <c r="J1066" s="9"/>
      <c r="K1066" s="9"/>
      <c r="L1066" s="9"/>
      <c r="M1066" s="9"/>
    </row>
    <row r="1067" spans="1:50" ht="23.1" customHeight="1" x14ac:dyDescent="0.3">
      <c r="A1067" s="7"/>
      <c r="B1067" s="7"/>
      <c r="C1067" s="14"/>
      <c r="D1067" s="9"/>
      <c r="E1067" s="9"/>
      <c r="F1067" s="9"/>
      <c r="G1067" s="9"/>
      <c r="H1067" s="9"/>
      <c r="I1067" s="9"/>
      <c r="J1067" s="9"/>
      <c r="K1067" s="9"/>
      <c r="L1067" s="9"/>
      <c r="M1067" s="9"/>
    </row>
    <row r="1068" spans="1:50" ht="23.1" customHeight="1" x14ac:dyDescent="0.3">
      <c r="A1068" s="10" t="s">
        <v>131</v>
      </c>
      <c r="B1068" s="11"/>
      <c r="C1068" s="12"/>
      <c r="D1068" s="13"/>
      <c r="E1068" s="13"/>
      <c r="F1068" s="13">
        <f>ROUNDDOWN(SUMIF(Q1051:Q1067, "1", F1051:F1067), 0)</f>
        <v>0</v>
      </c>
      <c r="G1068" s="13"/>
      <c r="H1068" s="13">
        <f>ROUNDDOWN(SUMIF(Q1051:Q1067, "1", H1051:H1067), 0)</f>
        <v>0</v>
      </c>
      <c r="I1068" s="13"/>
      <c r="J1068" s="13">
        <f>ROUNDDOWN(SUMIF(Q1051:Q1067, "1", J1051:J1067), 0)</f>
        <v>0</v>
      </c>
      <c r="K1068" s="13"/>
      <c r="L1068" s="13">
        <f>F1068+H1068+J1068</f>
        <v>0</v>
      </c>
      <c r="M1068" s="13"/>
      <c r="R1068">
        <f t="shared" ref="R1068:AX1068" si="821">ROUNDDOWN(SUM(R1051:R1055), 0)</f>
        <v>0</v>
      </c>
      <c r="S1068">
        <f t="shared" si="821"/>
        <v>0</v>
      </c>
      <c r="T1068">
        <f t="shared" si="821"/>
        <v>0</v>
      </c>
      <c r="U1068">
        <f t="shared" si="821"/>
        <v>0</v>
      </c>
      <c r="V1068">
        <f t="shared" si="821"/>
        <v>0</v>
      </c>
      <c r="W1068">
        <f t="shared" si="821"/>
        <v>0</v>
      </c>
      <c r="X1068">
        <f t="shared" si="821"/>
        <v>0</v>
      </c>
      <c r="Y1068">
        <f t="shared" si="821"/>
        <v>0</v>
      </c>
      <c r="Z1068">
        <f t="shared" si="821"/>
        <v>0</v>
      </c>
      <c r="AA1068">
        <f t="shared" si="821"/>
        <v>0</v>
      </c>
      <c r="AB1068">
        <f t="shared" si="821"/>
        <v>0</v>
      </c>
      <c r="AC1068">
        <f t="shared" si="821"/>
        <v>0</v>
      </c>
      <c r="AD1068">
        <f t="shared" si="821"/>
        <v>0</v>
      </c>
      <c r="AE1068">
        <f t="shared" si="821"/>
        <v>0</v>
      </c>
      <c r="AF1068">
        <f t="shared" si="821"/>
        <v>0</v>
      </c>
      <c r="AG1068">
        <f t="shared" si="821"/>
        <v>0</v>
      </c>
      <c r="AH1068">
        <f t="shared" si="821"/>
        <v>0</v>
      </c>
      <c r="AI1068">
        <f t="shared" si="821"/>
        <v>0</v>
      </c>
      <c r="AJ1068">
        <f t="shared" si="821"/>
        <v>0</v>
      </c>
      <c r="AK1068">
        <f t="shared" si="821"/>
        <v>0</v>
      </c>
      <c r="AL1068">
        <f t="shared" si="821"/>
        <v>0</v>
      </c>
      <c r="AM1068">
        <f t="shared" si="821"/>
        <v>0</v>
      </c>
      <c r="AN1068">
        <f t="shared" si="821"/>
        <v>0</v>
      </c>
      <c r="AO1068">
        <f t="shared" si="821"/>
        <v>0</v>
      </c>
      <c r="AP1068">
        <f t="shared" si="821"/>
        <v>0</v>
      </c>
      <c r="AQ1068">
        <f t="shared" si="821"/>
        <v>0</v>
      </c>
      <c r="AR1068">
        <f t="shared" si="821"/>
        <v>0</v>
      </c>
      <c r="AS1068">
        <f t="shared" si="821"/>
        <v>0</v>
      </c>
      <c r="AT1068">
        <f t="shared" si="821"/>
        <v>0</v>
      </c>
      <c r="AU1068">
        <f t="shared" si="821"/>
        <v>0</v>
      </c>
      <c r="AV1068">
        <f t="shared" si="821"/>
        <v>0</v>
      </c>
      <c r="AW1068">
        <f t="shared" si="821"/>
        <v>0</v>
      </c>
      <c r="AX1068">
        <f t="shared" si="821"/>
        <v>0</v>
      </c>
    </row>
    <row r="1069" spans="1:50" ht="23.1" customHeight="1" x14ac:dyDescent="0.3">
      <c r="A1069" s="57" t="s">
        <v>543</v>
      </c>
      <c r="B1069" s="58"/>
      <c r="C1069" s="58"/>
      <c r="D1069" s="58"/>
      <c r="E1069" s="58"/>
      <c r="F1069" s="58"/>
      <c r="G1069" s="58"/>
      <c r="H1069" s="58"/>
      <c r="I1069" s="58"/>
      <c r="J1069" s="58"/>
      <c r="K1069" s="58"/>
      <c r="L1069" s="58"/>
      <c r="M1069" s="58"/>
    </row>
    <row r="1070" spans="1:50" ht="23.1" customHeight="1" x14ac:dyDescent="0.3">
      <c r="A1070" s="6" t="s">
        <v>420</v>
      </c>
      <c r="B1070" s="6" t="s">
        <v>163</v>
      </c>
      <c r="C1070" s="8" t="s">
        <v>154</v>
      </c>
      <c r="D1070" s="9">
        <v>2</v>
      </c>
      <c r="E1070" s="9"/>
      <c r="F1070" s="9">
        <f t="shared" ref="F1070:F1082" si="822">ROUNDDOWN(D1070*E1070, 0)</f>
        <v>0</v>
      </c>
      <c r="G1070" s="9"/>
      <c r="H1070" s="9">
        <f t="shared" ref="H1070:H1082" si="823">ROUNDDOWN(D1070*G1070, 0)</f>
        <v>0</v>
      </c>
      <c r="I1070" s="9"/>
      <c r="J1070" s="9">
        <f t="shared" ref="J1070:J1082" si="824">ROUNDDOWN(D1070*I1070, 0)</f>
        <v>0</v>
      </c>
      <c r="K1070" s="9">
        <f t="shared" ref="K1070:K1082" si="825">E1070+G1070+I1070</f>
        <v>0</v>
      </c>
      <c r="L1070" s="9">
        <f t="shared" ref="L1070:L1082" si="826">F1070+H1070+J1070</f>
        <v>0</v>
      </c>
      <c r="M1070" s="15"/>
      <c r="O1070" t="str">
        <f>""</f>
        <v/>
      </c>
      <c r="P1070" s="1" t="s">
        <v>129</v>
      </c>
      <c r="Q1070">
        <v>1</v>
      </c>
      <c r="R1070">
        <f t="shared" ref="R1070:R1082" si="827">IF(P1070="기계경비", J1070, 0)</f>
        <v>0</v>
      </c>
      <c r="S1070">
        <f t="shared" ref="S1070:S1082" si="828">IF(P1070="운반비", J1070, 0)</f>
        <v>0</v>
      </c>
      <c r="T1070">
        <f t="shared" ref="T1070:T1082" si="829">IF(P1070="작업부산물", F1070, 0)</f>
        <v>0</v>
      </c>
      <c r="U1070">
        <f t="shared" ref="U1070:U1082" si="830">IF(P1070="관급", F1070, 0)</f>
        <v>0</v>
      </c>
      <c r="V1070">
        <f t="shared" ref="V1070:V1082" si="831">IF(P1070="외주비", J1070, 0)</f>
        <v>0</v>
      </c>
      <c r="W1070">
        <f t="shared" ref="W1070:W1082" si="832">IF(P1070="장비비", J1070, 0)</f>
        <v>0</v>
      </c>
      <c r="X1070">
        <f t="shared" ref="X1070:X1082" si="833">IF(P1070="폐기물처리비", J1070, 0)</f>
        <v>0</v>
      </c>
      <c r="Y1070">
        <f t="shared" ref="Y1070:Y1082" si="834">IF(P1070="가설비", J1070, 0)</f>
        <v>0</v>
      </c>
      <c r="Z1070">
        <f t="shared" ref="Z1070:Z1082" si="835">IF(P1070="잡비제외분", F1070, 0)</f>
        <v>0</v>
      </c>
      <c r="AA1070">
        <f t="shared" ref="AA1070:AA1082" si="836">IF(P1070="사급자재대", L1070, 0)</f>
        <v>0</v>
      </c>
      <c r="AB1070">
        <f t="shared" ref="AB1070:AB1082" si="837">IF(P1070="관급자재대", L1070, 0)</f>
        <v>0</v>
      </c>
      <c r="AC1070">
        <f t="shared" ref="AC1070:AC1082" si="838">IF(P1070="관급자 관급 자재대", L1070, 0)</f>
        <v>0</v>
      </c>
      <c r="AD1070">
        <f t="shared" ref="AD1070:AD1082" si="839">IF(P1070="사용자항목2", L1070, 0)</f>
        <v>0</v>
      </c>
      <c r="AE1070">
        <f t="shared" ref="AE1070:AE1082" si="840">IF(P1070="안전관리비", L1070, 0)</f>
        <v>0</v>
      </c>
      <c r="AF1070">
        <f t="shared" ref="AF1070:AF1082" si="841">IF(P1070="품질관리비", L1070, 0)</f>
        <v>0</v>
      </c>
      <c r="AG1070">
        <f t="shared" ref="AG1070:AG1082" si="842">IF(P1070="사용자항목5", L1070, 0)</f>
        <v>0</v>
      </c>
      <c r="AH1070">
        <f t="shared" ref="AH1070:AH1082" si="843">IF(P1070="사용자항목6", L1070, 0)</f>
        <v>0</v>
      </c>
      <c r="AI1070">
        <f t="shared" ref="AI1070:AI1082" si="844">IF(P1070="사용자항목7", L1070, 0)</f>
        <v>0</v>
      </c>
      <c r="AJ1070">
        <f t="shared" ref="AJ1070:AJ1082" si="845">IF(P1070="사용자항목8", L1070, 0)</f>
        <v>0</v>
      </c>
      <c r="AK1070">
        <f t="shared" ref="AK1070:AK1082" si="846">IF(P1070="사용자항목9", L1070, 0)</f>
        <v>0</v>
      </c>
      <c r="AL1070">
        <f t="shared" ref="AL1070:AL1082" si="847">IF(P1070="사용자항목10", L1070, 0)</f>
        <v>0</v>
      </c>
      <c r="AM1070">
        <f t="shared" ref="AM1070:AM1082" si="848">IF(P1070="사용자항목11", L1070, 0)</f>
        <v>0</v>
      </c>
      <c r="AN1070">
        <f t="shared" ref="AN1070:AN1082" si="849">IF(P1070="사용자항목12", L1070, 0)</f>
        <v>0</v>
      </c>
      <c r="AO1070">
        <f t="shared" ref="AO1070:AO1082" si="850">IF(P1070="사용자항목13", L1070, 0)</f>
        <v>0</v>
      </c>
      <c r="AP1070">
        <f t="shared" ref="AP1070:AP1082" si="851">IF(P1070="사용자항목14", L1070, 0)</f>
        <v>0</v>
      </c>
      <c r="AQ1070">
        <f t="shared" ref="AQ1070:AQ1082" si="852">IF(P1070="사용자항목15", L1070, 0)</f>
        <v>0</v>
      </c>
      <c r="AR1070">
        <f t="shared" ref="AR1070:AR1082" si="853">IF(P1070="사용자항목16", L1070, 0)</f>
        <v>0</v>
      </c>
      <c r="AS1070">
        <f t="shared" ref="AS1070:AS1082" si="854">IF(P1070="사용자항목17", L1070, 0)</f>
        <v>0</v>
      </c>
      <c r="AT1070">
        <f t="shared" ref="AT1070:AT1082" si="855">IF(P1070="사용자항목18", L1070, 0)</f>
        <v>0</v>
      </c>
      <c r="AU1070">
        <f t="shared" ref="AU1070:AU1082" si="856">IF(P1070="사용자항목19", L1070, 0)</f>
        <v>0</v>
      </c>
    </row>
    <row r="1071" spans="1:50" ht="23.1" customHeight="1" x14ac:dyDescent="0.3">
      <c r="A1071" s="6" t="s">
        <v>421</v>
      </c>
      <c r="B1071" s="6" t="s">
        <v>173</v>
      </c>
      <c r="C1071" s="8" t="s">
        <v>154</v>
      </c>
      <c r="D1071" s="9">
        <v>1</v>
      </c>
      <c r="E1071" s="9"/>
      <c r="F1071" s="9">
        <f t="shared" si="822"/>
        <v>0</v>
      </c>
      <c r="G1071" s="9"/>
      <c r="H1071" s="9">
        <f t="shared" si="823"/>
        <v>0</v>
      </c>
      <c r="I1071" s="9"/>
      <c r="J1071" s="9">
        <f t="shared" si="824"/>
        <v>0</v>
      </c>
      <c r="K1071" s="9">
        <f t="shared" si="825"/>
        <v>0</v>
      </c>
      <c r="L1071" s="9">
        <f t="shared" si="826"/>
        <v>0</v>
      </c>
      <c r="M1071" s="15"/>
      <c r="O1071" t="str">
        <f>""</f>
        <v/>
      </c>
      <c r="P1071" s="1" t="s">
        <v>129</v>
      </c>
      <c r="Q1071">
        <v>1</v>
      </c>
      <c r="R1071">
        <f t="shared" si="827"/>
        <v>0</v>
      </c>
      <c r="S1071">
        <f t="shared" si="828"/>
        <v>0</v>
      </c>
      <c r="T1071">
        <f t="shared" si="829"/>
        <v>0</v>
      </c>
      <c r="U1071">
        <f t="shared" si="830"/>
        <v>0</v>
      </c>
      <c r="V1071">
        <f t="shared" si="831"/>
        <v>0</v>
      </c>
      <c r="W1071">
        <f t="shared" si="832"/>
        <v>0</v>
      </c>
      <c r="X1071">
        <f t="shared" si="833"/>
        <v>0</v>
      </c>
      <c r="Y1071">
        <f t="shared" si="834"/>
        <v>0</v>
      </c>
      <c r="Z1071">
        <f t="shared" si="835"/>
        <v>0</v>
      </c>
      <c r="AA1071">
        <f t="shared" si="836"/>
        <v>0</v>
      </c>
      <c r="AB1071">
        <f t="shared" si="837"/>
        <v>0</v>
      </c>
      <c r="AC1071">
        <f t="shared" si="838"/>
        <v>0</v>
      </c>
      <c r="AD1071">
        <f t="shared" si="839"/>
        <v>0</v>
      </c>
      <c r="AE1071">
        <f t="shared" si="840"/>
        <v>0</v>
      </c>
      <c r="AF1071">
        <f t="shared" si="841"/>
        <v>0</v>
      </c>
      <c r="AG1071">
        <f t="shared" si="842"/>
        <v>0</v>
      </c>
      <c r="AH1071">
        <f t="shared" si="843"/>
        <v>0</v>
      </c>
      <c r="AI1071">
        <f t="shared" si="844"/>
        <v>0</v>
      </c>
      <c r="AJ1071">
        <f t="shared" si="845"/>
        <v>0</v>
      </c>
      <c r="AK1071">
        <f t="shared" si="846"/>
        <v>0</v>
      </c>
      <c r="AL1071">
        <f t="shared" si="847"/>
        <v>0</v>
      </c>
      <c r="AM1071">
        <f t="shared" si="848"/>
        <v>0</v>
      </c>
      <c r="AN1071">
        <f t="shared" si="849"/>
        <v>0</v>
      </c>
      <c r="AO1071">
        <f t="shared" si="850"/>
        <v>0</v>
      </c>
      <c r="AP1071">
        <f t="shared" si="851"/>
        <v>0</v>
      </c>
      <c r="AQ1071">
        <f t="shared" si="852"/>
        <v>0</v>
      </c>
      <c r="AR1071">
        <f t="shared" si="853"/>
        <v>0</v>
      </c>
      <c r="AS1071">
        <f t="shared" si="854"/>
        <v>0</v>
      </c>
      <c r="AT1071">
        <f t="shared" si="855"/>
        <v>0</v>
      </c>
      <c r="AU1071">
        <f t="shared" si="856"/>
        <v>0</v>
      </c>
    </row>
    <row r="1072" spans="1:50" ht="23.1" customHeight="1" x14ac:dyDescent="0.3">
      <c r="A1072" s="6" t="s">
        <v>422</v>
      </c>
      <c r="B1072" s="6" t="s">
        <v>346</v>
      </c>
      <c r="C1072" s="8" t="s">
        <v>154</v>
      </c>
      <c r="D1072" s="9">
        <v>2</v>
      </c>
      <c r="E1072" s="9"/>
      <c r="F1072" s="9">
        <f t="shared" si="822"/>
        <v>0</v>
      </c>
      <c r="G1072" s="9"/>
      <c r="H1072" s="9">
        <f t="shared" si="823"/>
        <v>0</v>
      </c>
      <c r="I1072" s="9"/>
      <c r="J1072" s="9">
        <f t="shared" si="824"/>
        <v>0</v>
      </c>
      <c r="K1072" s="9">
        <f t="shared" si="825"/>
        <v>0</v>
      </c>
      <c r="L1072" s="9">
        <f t="shared" si="826"/>
        <v>0</v>
      </c>
      <c r="M1072" s="15"/>
      <c r="O1072" t="str">
        <f>""</f>
        <v/>
      </c>
      <c r="P1072" s="1" t="s">
        <v>129</v>
      </c>
      <c r="Q1072">
        <v>1</v>
      </c>
      <c r="R1072">
        <f t="shared" si="827"/>
        <v>0</v>
      </c>
      <c r="S1072">
        <f t="shared" si="828"/>
        <v>0</v>
      </c>
      <c r="T1072">
        <f t="shared" si="829"/>
        <v>0</v>
      </c>
      <c r="U1072">
        <f t="shared" si="830"/>
        <v>0</v>
      </c>
      <c r="V1072">
        <f t="shared" si="831"/>
        <v>0</v>
      </c>
      <c r="W1072">
        <f t="shared" si="832"/>
        <v>0</v>
      </c>
      <c r="X1072">
        <f t="shared" si="833"/>
        <v>0</v>
      </c>
      <c r="Y1072">
        <f t="shared" si="834"/>
        <v>0</v>
      </c>
      <c r="Z1072">
        <f t="shared" si="835"/>
        <v>0</v>
      </c>
      <c r="AA1072">
        <f t="shared" si="836"/>
        <v>0</v>
      </c>
      <c r="AB1072">
        <f t="shared" si="837"/>
        <v>0</v>
      </c>
      <c r="AC1072">
        <f t="shared" si="838"/>
        <v>0</v>
      </c>
      <c r="AD1072">
        <f t="shared" si="839"/>
        <v>0</v>
      </c>
      <c r="AE1072">
        <f t="shared" si="840"/>
        <v>0</v>
      </c>
      <c r="AF1072">
        <f t="shared" si="841"/>
        <v>0</v>
      </c>
      <c r="AG1072">
        <f t="shared" si="842"/>
        <v>0</v>
      </c>
      <c r="AH1072">
        <f t="shared" si="843"/>
        <v>0</v>
      </c>
      <c r="AI1072">
        <f t="shared" si="844"/>
        <v>0</v>
      </c>
      <c r="AJ1072">
        <f t="shared" si="845"/>
        <v>0</v>
      </c>
      <c r="AK1072">
        <f t="shared" si="846"/>
        <v>0</v>
      </c>
      <c r="AL1072">
        <f t="shared" si="847"/>
        <v>0</v>
      </c>
      <c r="AM1072">
        <f t="shared" si="848"/>
        <v>0</v>
      </c>
      <c r="AN1072">
        <f t="shared" si="849"/>
        <v>0</v>
      </c>
      <c r="AO1072">
        <f t="shared" si="850"/>
        <v>0</v>
      </c>
      <c r="AP1072">
        <f t="shared" si="851"/>
        <v>0</v>
      </c>
      <c r="AQ1072">
        <f t="shared" si="852"/>
        <v>0</v>
      </c>
      <c r="AR1072">
        <f t="shared" si="853"/>
        <v>0</v>
      </c>
      <c r="AS1072">
        <f t="shared" si="854"/>
        <v>0</v>
      </c>
      <c r="AT1072">
        <f t="shared" si="855"/>
        <v>0</v>
      </c>
      <c r="AU1072">
        <f t="shared" si="856"/>
        <v>0</v>
      </c>
    </row>
    <row r="1073" spans="1:50" ht="23.1" customHeight="1" x14ac:dyDescent="0.3">
      <c r="A1073" s="6" t="s">
        <v>72</v>
      </c>
      <c r="B1073" s="6" t="s">
        <v>74</v>
      </c>
      <c r="C1073" s="8" t="s">
        <v>12</v>
      </c>
      <c r="D1073" s="9">
        <v>2</v>
      </c>
      <c r="E1073" s="9"/>
      <c r="F1073" s="9">
        <f t="shared" si="822"/>
        <v>0</v>
      </c>
      <c r="G1073" s="9"/>
      <c r="H1073" s="9">
        <f t="shared" si="823"/>
        <v>0</v>
      </c>
      <c r="I1073" s="9"/>
      <c r="J1073" s="9">
        <f t="shared" si="824"/>
        <v>0</v>
      </c>
      <c r="K1073" s="9">
        <f t="shared" si="825"/>
        <v>0</v>
      </c>
      <c r="L1073" s="9">
        <f t="shared" si="826"/>
        <v>0</v>
      </c>
      <c r="M1073" s="15"/>
      <c r="O1073" t="str">
        <f>"01"</f>
        <v>01</v>
      </c>
      <c r="P1073" s="1" t="s">
        <v>129</v>
      </c>
      <c r="Q1073">
        <v>1</v>
      </c>
      <c r="R1073">
        <f t="shared" si="827"/>
        <v>0</v>
      </c>
      <c r="S1073">
        <f t="shared" si="828"/>
        <v>0</v>
      </c>
      <c r="T1073">
        <f t="shared" si="829"/>
        <v>0</v>
      </c>
      <c r="U1073">
        <f t="shared" si="830"/>
        <v>0</v>
      </c>
      <c r="V1073">
        <f t="shared" si="831"/>
        <v>0</v>
      </c>
      <c r="W1073">
        <f t="shared" si="832"/>
        <v>0</v>
      </c>
      <c r="X1073">
        <f t="shared" si="833"/>
        <v>0</v>
      </c>
      <c r="Y1073">
        <f t="shared" si="834"/>
        <v>0</v>
      </c>
      <c r="Z1073">
        <f t="shared" si="835"/>
        <v>0</v>
      </c>
      <c r="AA1073">
        <f t="shared" si="836"/>
        <v>0</v>
      </c>
      <c r="AB1073">
        <f t="shared" si="837"/>
        <v>0</v>
      </c>
      <c r="AC1073">
        <f t="shared" si="838"/>
        <v>0</v>
      </c>
      <c r="AD1073">
        <f t="shared" si="839"/>
        <v>0</v>
      </c>
      <c r="AE1073">
        <f t="shared" si="840"/>
        <v>0</v>
      </c>
      <c r="AF1073">
        <f t="shared" si="841"/>
        <v>0</v>
      </c>
      <c r="AG1073">
        <f t="shared" si="842"/>
        <v>0</v>
      </c>
      <c r="AH1073">
        <f t="shared" si="843"/>
        <v>0</v>
      </c>
      <c r="AI1073">
        <f t="shared" si="844"/>
        <v>0</v>
      </c>
      <c r="AJ1073">
        <f t="shared" si="845"/>
        <v>0</v>
      </c>
      <c r="AK1073">
        <f t="shared" si="846"/>
        <v>0</v>
      </c>
      <c r="AL1073">
        <f t="shared" si="847"/>
        <v>0</v>
      </c>
      <c r="AM1073">
        <f t="shared" si="848"/>
        <v>0</v>
      </c>
      <c r="AN1073">
        <f t="shared" si="849"/>
        <v>0</v>
      </c>
      <c r="AO1073">
        <f t="shared" si="850"/>
        <v>0</v>
      </c>
      <c r="AP1073">
        <f t="shared" si="851"/>
        <v>0</v>
      </c>
      <c r="AQ1073">
        <f t="shared" si="852"/>
        <v>0</v>
      </c>
      <c r="AR1073">
        <f t="shared" si="853"/>
        <v>0</v>
      </c>
      <c r="AS1073">
        <f t="shared" si="854"/>
        <v>0</v>
      </c>
      <c r="AT1073">
        <f t="shared" si="855"/>
        <v>0</v>
      </c>
      <c r="AU1073">
        <f t="shared" si="856"/>
        <v>0</v>
      </c>
    </row>
    <row r="1074" spans="1:50" ht="23.1" customHeight="1" x14ac:dyDescent="0.3">
      <c r="A1074" s="6" t="s">
        <v>404</v>
      </c>
      <c r="B1074" s="6" t="s">
        <v>405</v>
      </c>
      <c r="C1074" s="8" t="s">
        <v>154</v>
      </c>
      <c r="D1074" s="9">
        <v>2</v>
      </c>
      <c r="E1074" s="9"/>
      <c r="F1074" s="9">
        <f t="shared" si="822"/>
        <v>0</v>
      </c>
      <c r="G1074" s="9"/>
      <c r="H1074" s="9">
        <f t="shared" si="823"/>
        <v>0</v>
      </c>
      <c r="I1074" s="9"/>
      <c r="J1074" s="9">
        <f t="shared" si="824"/>
        <v>0</v>
      </c>
      <c r="K1074" s="9">
        <f t="shared" si="825"/>
        <v>0</v>
      </c>
      <c r="L1074" s="9">
        <f t="shared" si="826"/>
        <v>0</v>
      </c>
      <c r="M1074" s="15"/>
      <c r="O1074" t="str">
        <f>""</f>
        <v/>
      </c>
      <c r="P1074" s="1" t="s">
        <v>129</v>
      </c>
      <c r="Q1074">
        <v>1</v>
      </c>
      <c r="R1074">
        <f t="shared" si="827"/>
        <v>0</v>
      </c>
      <c r="S1074">
        <f t="shared" si="828"/>
        <v>0</v>
      </c>
      <c r="T1074">
        <f t="shared" si="829"/>
        <v>0</v>
      </c>
      <c r="U1074">
        <f t="shared" si="830"/>
        <v>0</v>
      </c>
      <c r="V1074">
        <f t="shared" si="831"/>
        <v>0</v>
      </c>
      <c r="W1074">
        <f t="shared" si="832"/>
        <v>0</v>
      </c>
      <c r="X1074">
        <f t="shared" si="833"/>
        <v>0</v>
      </c>
      <c r="Y1074">
        <f t="shared" si="834"/>
        <v>0</v>
      </c>
      <c r="Z1074">
        <f t="shared" si="835"/>
        <v>0</v>
      </c>
      <c r="AA1074">
        <f t="shared" si="836"/>
        <v>0</v>
      </c>
      <c r="AB1074">
        <f t="shared" si="837"/>
        <v>0</v>
      </c>
      <c r="AC1074">
        <f t="shared" si="838"/>
        <v>0</v>
      </c>
      <c r="AD1074">
        <f t="shared" si="839"/>
        <v>0</v>
      </c>
      <c r="AE1074">
        <f t="shared" si="840"/>
        <v>0</v>
      </c>
      <c r="AF1074">
        <f t="shared" si="841"/>
        <v>0</v>
      </c>
      <c r="AG1074">
        <f t="shared" si="842"/>
        <v>0</v>
      </c>
      <c r="AH1074">
        <f t="shared" si="843"/>
        <v>0</v>
      </c>
      <c r="AI1074">
        <f t="shared" si="844"/>
        <v>0</v>
      </c>
      <c r="AJ1074">
        <f t="shared" si="845"/>
        <v>0</v>
      </c>
      <c r="AK1074">
        <f t="shared" si="846"/>
        <v>0</v>
      </c>
      <c r="AL1074">
        <f t="shared" si="847"/>
        <v>0</v>
      </c>
      <c r="AM1074">
        <f t="shared" si="848"/>
        <v>0</v>
      </c>
      <c r="AN1074">
        <f t="shared" si="849"/>
        <v>0</v>
      </c>
      <c r="AO1074">
        <f t="shared" si="850"/>
        <v>0</v>
      </c>
      <c r="AP1074">
        <f t="shared" si="851"/>
        <v>0</v>
      </c>
      <c r="AQ1074">
        <f t="shared" si="852"/>
        <v>0</v>
      </c>
      <c r="AR1074">
        <f t="shared" si="853"/>
        <v>0</v>
      </c>
      <c r="AS1074">
        <f t="shared" si="854"/>
        <v>0</v>
      </c>
      <c r="AT1074">
        <f t="shared" si="855"/>
        <v>0</v>
      </c>
      <c r="AU1074">
        <f t="shared" si="856"/>
        <v>0</v>
      </c>
    </row>
    <row r="1075" spans="1:50" ht="23.1" customHeight="1" x14ac:dyDescent="0.3">
      <c r="A1075" s="6" t="s">
        <v>164</v>
      </c>
      <c r="B1075" s="6" t="s">
        <v>351</v>
      </c>
      <c r="C1075" s="8" t="s">
        <v>154</v>
      </c>
      <c r="D1075" s="9">
        <v>2</v>
      </c>
      <c r="E1075" s="9"/>
      <c r="F1075" s="9">
        <f t="shared" si="822"/>
        <v>0</v>
      </c>
      <c r="G1075" s="9"/>
      <c r="H1075" s="9">
        <f t="shared" si="823"/>
        <v>0</v>
      </c>
      <c r="I1075" s="9"/>
      <c r="J1075" s="9">
        <f t="shared" si="824"/>
        <v>0</v>
      </c>
      <c r="K1075" s="9">
        <f t="shared" si="825"/>
        <v>0</v>
      </c>
      <c r="L1075" s="9">
        <f t="shared" si="826"/>
        <v>0</v>
      </c>
      <c r="M1075" s="15"/>
      <c r="O1075" t="str">
        <f>""</f>
        <v/>
      </c>
      <c r="P1075" s="1" t="s">
        <v>129</v>
      </c>
      <c r="Q1075">
        <v>1</v>
      </c>
      <c r="R1075">
        <f t="shared" si="827"/>
        <v>0</v>
      </c>
      <c r="S1075">
        <f t="shared" si="828"/>
        <v>0</v>
      </c>
      <c r="T1075">
        <f t="shared" si="829"/>
        <v>0</v>
      </c>
      <c r="U1075">
        <f t="shared" si="830"/>
        <v>0</v>
      </c>
      <c r="V1075">
        <f t="shared" si="831"/>
        <v>0</v>
      </c>
      <c r="W1075">
        <f t="shared" si="832"/>
        <v>0</v>
      </c>
      <c r="X1075">
        <f t="shared" si="833"/>
        <v>0</v>
      </c>
      <c r="Y1075">
        <f t="shared" si="834"/>
        <v>0</v>
      </c>
      <c r="Z1075">
        <f t="shared" si="835"/>
        <v>0</v>
      </c>
      <c r="AA1075">
        <f t="shared" si="836"/>
        <v>0</v>
      </c>
      <c r="AB1075">
        <f t="shared" si="837"/>
        <v>0</v>
      </c>
      <c r="AC1075">
        <f t="shared" si="838"/>
        <v>0</v>
      </c>
      <c r="AD1075">
        <f t="shared" si="839"/>
        <v>0</v>
      </c>
      <c r="AE1075">
        <f t="shared" si="840"/>
        <v>0</v>
      </c>
      <c r="AF1075">
        <f t="shared" si="841"/>
        <v>0</v>
      </c>
      <c r="AG1075">
        <f t="shared" si="842"/>
        <v>0</v>
      </c>
      <c r="AH1075">
        <f t="shared" si="843"/>
        <v>0</v>
      </c>
      <c r="AI1075">
        <f t="shared" si="844"/>
        <v>0</v>
      </c>
      <c r="AJ1075">
        <f t="shared" si="845"/>
        <v>0</v>
      </c>
      <c r="AK1075">
        <f t="shared" si="846"/>
        <v>0</v>
      </c>
      <c r="AL1075">
        <f t="shared" si="847"/>
        <v>0</v>
      </c>
      <c r="AM1075">
        <f t="shared" si="848"/>
        <v>0</v>
      </c>
      <c r="AN1075">
        <f t="shared" si="849"/>
        <v>0</v>
      </c>
      <c r="AO1075">
        <f t="shared" si="850"/>
        <v>0</v>
      </c>
      <c r="AP1075">
        <f t="shared" si="851"/>
        <v>0</v>
      </c>
      <c r="AQ1075">
        <f t="shared" si="852"/>
        <v>0</v>
      </c>
      <c r="AR1075">
        <f t="shared" si="853"/>
        <v>0</v>
      </c>
      <c r="AS1075">
        <f t="shared" si="854"/>
        <v>0</v>
      </c>
      <c r="AT1075">
        <f t="shared" si="855"/>
        <v>0</v>
      </c>
      <c r="AU1075">
        <f t="shared" si="856"/>
        <v>0</v>
      </c>
    </row>
    <row r="1076" spans="1:50" ht="23.1" customHeight="1" x14ac:dyDescent="0.3">
      <c r="A1076" s="6" t="s">
        <v>39</v>
      </c>
      <c r="B1076" s="6" t="s">
        <v>41</v>
      </c>
      <c r="C1076" s="8" t="s">
        <v>38</v>
      </c>
      <c r="D1076" s="9">
        <v>4</v>
      </c>
      <c r="E1076" s="9"/>
      <c r="F1076" s="9">
        <f t="shared" si="822"/>
        <v>0</v>
      </c>
      <c r="G1076" s="9"/>
      <c r="H1076" s="9">
        <f t="shared" si="823"/>
        <v>0</v>
      </c>
      <c r="I1076" s="9"/>
      <c r="J1076" s="9">
        <f t="shared" si="824"/>
        <v>0</v>
      </c>
      <c r="K1076" s="9">
        <f t="shared" si="825"/>
        <v>0</v>
      </c>
      <c r="L1076" s="9">
        <f t="shared" si="826"/>
        <v>0</v>
      </c>
      <c r="M1076" s="9"/>
      <c r="O1076" t="str">
        <f>"01"</f>
        <v>01</v>
      </c>
      <c r="P1076" s="1" t="s">
        <v>129</v>
      </c>
      <c r="Q1076">
        <v>1</v>
      </c>
      <c r="R1076">
        <f t="shared" si="827"/>
        <v>0</v>
      </c>
      <c r="S1076">
        <f t="shared" si="828"/>
        <v>0</v>
      </c>
      <c r="T1076">
        <f t="shared" si="829"/>
        <v>0</v>
      </c>
      <c r="U1076">
        <f t="shared" si="830"/>
        <v>0</v>
      </c>
      <c r="V1076">
        <f t="shared" si="831"/>
        <v>0</v>
      </c>
      <c r="W1076">
        <f t="shared" si="832"/>
        <v>0</v>
      </c>
      <c r="X1076">
        <f t="shared" si="833"/>
        <v>0</v>
      </c>
      <c r="Y1076">
        <f t="shared" si="834"/>
        <v>0</v>
      </c>
      <c r="Z1076">
        <f t="shared" si="835"/>
        <v>0</v>
      </c>
      <c r="AA1076">
        <f t="shared" si="836"/>
        <v>0</v>
      </c>
      <c r="AB1076">
        <f t="shared" si="837"/>
        <v>0</v>
      </c>
      <c r="AC1076">
        <f t="shared" si="838"/>
        <v>0</v>
      </c>
      <c r="AD1076">
        <f t="shared" si="839"/>
        <v>0</v>
      </c>
      <c r="AE1076">
        <f t="shared" si="840"/>
        <v>0</v>
      </c>
      <c r="AF1076">
        <f t="shared" si="841"/>
        <v>0</v>
      </c>
      <c r="AG1076">
        <f t="shared" si="842"/>
        <v>0</v>
      </c>
      <c r="AH1076">
        <f t="shared" si="843"/>
        <v>0</v>
      </c>
      <c r="AI1076">
        <f t="shared" si="844"/>
        <v>0</v>
      </c>
      <c r="AJ1076">
        <f t="shared" si="845"/>
        <v>0</v>
      </c>
      <c r="AK1076">
        <f t="shared" si="846"/>
        <v>0</v>
      </c>
      <c r="AL1076">
        <f t="shared" si="847"/>
        <v>0</v>
      </c>
      <c r="AM1076">
        <f t="shared" si="848"/>
        <v>0</v>
      </c>
      <c r="AN1076">
        <f t="shared" si="849"/>
        <v>0</v>
      </c>
      <c r="AO1076">
        <f t="shared" si="850"/>
        <v>0</v>
      </c>
      <c r="AP1076">
        <f t="shared" si="851"/>
        <v>0</v>
      </c>
      <c r="AQ1076">
        <f t="shared" si="852"/>
        <v>0</v>
      </c>
      <c r="AR1076">
        <f t="shared" si="853"/>
        <v>0</v>
      </c>
      <c r="AS1076">
        <f t="shared" si="854"/>
        <v>0</v>
      </c>
      <c r="AT1076">
        <f t="shared" si="855"/>
        <v>0</v>
      </c>
      <c r="AU1076">
        <f t="shared" si="856"/>
        <v>0</v>
      </c>
    </row>
    <row r="1077" spans="1:50" ht="23.1" customHeight="1" x14ac:dyDescent="0.3">
      <c r="A1077" s="6" t="s">
        <v>352</v>
      </c>
      <c r="B1077" s="6" t="s">
        <v>353</v>
      </c>
      <c r="C1077" s="8" t="s">
        <v>154</v>
      </c>
      <c r="D1077" s="9">
        <v>3</v>
      </c>
      <c r="E1077" s="9"/>
      <c r="F1077" s="9">
        <f t="shared" si="822"/>
        <v>0</v>
      </c>
      <c r="G1077" s="9"/>
      <c r="H1077" s="9">
        <f t="shared" si="823"/>
        <v>0</v>
      </c>
      <c r="I1077" s="9"/>
      <c r="J1077" s="9">
        <f t="shared" si="824"/>
        <v>0</v>
      </c>
      <c r="K1077" s="9">
        <f t="shared" si="825"/>
        <v>0</v>
      </c>
      <c r="L1077" s="9">
        <f t="shared" si="826"/>
        <v>0</v>
      </c>
      <c r="M1077" s="15"/>
      <c r="O1077" t="str">
        <f>""</f>
        <v/>
      </c>
      <c r="P1077" s="1" t="s">
        <v>129</v>
      </c>
      <c r="Q1077">
        <v>1</v>
      </c>
      <c r="R1077">
        <f t="shared" si="827"/>
        <v>0</v>
      </c>
      <c r="S1077">
        <f t="shared" si="828"/>
        <v>0</v>
      </c>
      <c r="T1077">
        <f t="shared" si="829"/>
        <v>0</v>
      </c>
      <c r="U1077">
        <f t="shared" si="830"/>
        <v>0</v>
      </c>
      <c r="V1077">
        <f t="shared" si="831"/>
        <v>0</v>
      </c>
      <c r="W1077">
        <f t="shared" si="832"/>
        <v>0</v>
      </c>
      <c r="X1077">
        <f t="shared" si="833"/>
        <v>0</v>
      </c>
      <c r="Y1077">
        <f t="shared" si="834"/>
        <v>0</v>
      </c>
      <c r="Z1077">
        <f t="shared" si="835"/>
        <v>0</v>
      </c>
      <c r="AA1077">
        <f t="shared" si="836"/>
        <v>0</v>
      </c>
      <c r="AB1077">
        <f t="shared" si="837"/>
        <v>0</v>
      </c>
      <c r="AC1077">
        <f t="shared" si="838"/>
        <v>0</v>
      </c>
      <c r="AD1077">
        <f t="shared" si="839"/>
        <v>0</v>
      </c>
      <c r="AE1077">
        <f t="shared" si="840"/>
        <v>0</v>
      </c>
      <c r="AF1077">
        <f t="shared" si="841"/>
        <v>0</v>
      </c>
      <c r="AG1077">
        <f t="shared" si="842"/>
        <v>0</v>
      </c>
      <c r="AH1077">
        <f t="shared" si="843"/>
        <v>0</v>
      </c>
      <c r="AI1077">
        <f t="shared" si="844"/>
        <v>0</v>
      </c>
      <c r="AJ1077">
        <f t="shared" si="845"/>
        <v>0</v>
      </c>
      <c r="AK1077">
        <f t="shared" si="846"/>
        <v>0</v>
      </c>
      <c r="AL1077">
        <f t="shared" si="847"/>
        <v>0</v>
      </c>
      <c r="AM1077">
        <f t="shared" si="848"/>
        <v>0</v>
      </c>
      <c r="AN1077">
        <f t="shared" si="849"/>
        <v>0</v>
      </c>
      <c r="AO1077">
        <f t="shared" si="850"/>
        <v>0</v>
      </c>
      <c r="AP1077">
        <f t="shared" si="851"/>
        <v>0</v>
      </c>
      <c r="AQ1077">
        <f t="shared" si="852"/>
        <v>0</v>
      </c>
      <c r="AR1077">
        <f t="shared" si="853"/>
        <v>0</v>
      </c>
      <c r="AS1077">
        <f t="shared" si="854"/>
        <v>0</v>
      </c>
      <c r="AT1077">
        <f t="shared" si="855"/>
        <v>0</v>
      </c>
      <c r="AU1077">
        <f t="shared" si="856"/>
        <v>0</v>
      </c>
    </row>
    <row r="1078" spans="1:50" ht="23.1" customHeight="1" x14ac:dyDescent="0.3">
      <c r="A1078" s="6" t="s">
        <v>96</v>
      </c>
      <c r="B1078" s="6" t="s">
        <v>97</v>
      </c>
      <c r="C1078" s="8" t="s">
        <v>32</v>
      </c>
      <c r="D1078" s="9">
        <v>3</v>
      </c>
      <c r="E1078" s="9"/>
      <c r="F1078" s="9">
        <f t="shared" si="822"/>
        <v>0</v>
      </c>
      <c r="G1078" s="9"/>
      <c r="H1078" s="9">
        <f t="shared" si="823"/>
        <v>0</v>
      </c>
      <c r="I1078" s="9"/>
      <c r="J1078" s="9">
        <f t="shared" si="824"/>
        <v>0</v>
      </c>
      <c r="K1078" s="9">
        <f t="shared" si="825"/>
        <v>0</v>
      </c>
      <c r="L1078" s="9">
        <f t="shared" si="826"/>
        <v>0</v>
      </c>
      <c r="M1078" s="15"/>
      <c r="O1078" t="str">
        <f>"01"</f>
        <v>01</v>
      </c>
      <c r="P1078" s="1" t="s">
        <v>129</v>
      </c>
      <c r="Q1078">
        <v>1</v>
      </c>
      <c r="R1078">
        <f t="shared" si="827"/>
        <v>0</v>
      </c>
      <c r="S1078">
        <f t="shared" si="828"/>
        <v>0</v>
      </c>
      <c r="T1078">
        <f t="shared" si="829"/>
        <v>0</v>
      </c>
      <c r="U1078">
        <f t="shared" si="830"/>
        <v>0</v>
      </c>
      <c r="V1078">
        <f t="shared" si="831"/>
        <v>0</v>
      </c>
      <c r="W1078">
        <f t="shared" si="832"/>
        <v>0</v>
      </c>
      <c r="X1078">
        <f t="shared" si="833"/>
        <v>0</v>
      </c>
      <c r="Y1078">
        <f t="shared" si="834"/>
        <v>0</v>
      </c>
      <c r="Z1078">
        <f t="shared" si="835"/>
        <v>0</v>
      </c>
      <c r="AA1078">
        <f t="shared" si="836"/>
        <v>0</v>
      </c>
      <c r="AB1078">
        <f t="shared" si="837"/>
        <v>0</v>
      </c>
      <c r="AC1078">
        <f t="shared" si="838"/>
        <v>0</v>
      </c>
      <c r="AD1078">
        <f t="shared" si="839"/>
        <v>0</v>
      </c>
      <c r="AE1078">
        <f t="shared" si="840"/>
        <v>0</v>
      </c>
      <c r="AF1078">
        <f t="shared" si="841"/>
        <v>0</v>
      </c>
      <c r="AG1078">
        <f t="shared" si="842"/>
        <v>0</v>
      </c>
      <c r="AH1078">
        <f t="shared" si="843"/>
        <v>0</v>
      </c>
      <c r="AI1078">
        <f t="shared" si="844"/>
        <v>0</v>
      </c>
      <c r="AJ1078">
        <f t="shared" si="845"/>
        <v>0</v>
      </c>
      <c r="AK1078">
        <f t="shared" si="846"/>
        <v>0</v>
      </c>
      <c r="AL1078">
        <f t="shared" si="847"/>
        <v>0</v>
      </c>
      <c r="AM1078">
        <f t="shared" si="848"/>
        <v>0</v>
      </c>
      <c r="AN1078">
        <f t="shared" si="849"/>
        <v>0</v>
      </c>
      <c r="AO1078">
        <f t="shared" si="850"/>
        <v>0</v>
      </c>
      <c r="AP1078">
        <f t="shared" si="851"/>
        <v>0</v>
      </c>
      <c r="AQ1078">
        <f t="shared" si="852"/>
        <v>0</v>
      </c>
      <c r="AR1078">
        <f t="shared" si="853"/>
        <v>0</v>
      </c>
      <c r="AS1078">
        <f t="shared" si="854"/>
        <v>0</v>
      </c>
      <c r="AT1078">
        <f t="shared" si="855"/>
        <v>0</v>
      </c>
      <c r="AU1078">
        <f t="shared" si="856"/>
        <v>0</v>
      </c>
    </row>
    <row r="1079" spans="1:50" ht="23.1" customHeight="1" x14ac:dyDescent="0.3">
      <c r="A1079" s="6" t="s">
        <v>165</v>
      </c>
      <c r="B1079" s="6" t="s">
        <v>354</v>
      </c>
      <c r="C1079" s="8" t="s">
        <v>154</v>
      </c>
      <c r="D1079" s="9">
        <v>2</v>
      </c>
      <c r="E1079" s="9"/>
      <c r="F1079" s="9">
        <f t="shared" si="822"/>
        <v>0</v>
      </c>
      <c r="G1079" s="9"/>
      <c r="H1079" s="9">
        <f t="shared" si="823"/>
        <v>0</v>
      </c>
      <c r="I1079" s="9"/>
      <c r="J1079" s="9">
        <f t="shared" si="824"/>
        <v>0</v>
      </c>
      <c r="K1079" s="9">
        <f t="shared" si="825"/>
        <v>0</v>
      </c>
      <c r="L1079" s="9">
        <f t="shared" si="826"/>
        <v>0</v>
      </c>
      <c r="M1079" s="15"/>
      <c r="O1079" t="str">
        <f>""</f>
        <v/>
      </c>
      <c r="P1079" s="1" t="s">
        <v>129</v>
      </c>
      <c r="Q1079">
        <v>1</v>
      </c>
      <c r="R1079">
        <f t="shared" si="827"/>
        <v>0</v>
      </c>
      <c r="S1079">
        <f t="shared" si="828"/>
        <v>0</v>
      </c>
      <c r="T1079">
        <f t="shared" si="829"/>
        <v>0</v>
      </c>
      <c r="U1079">
        <f t="shared" si="830"/>
        <v>0</v>
      </c>
      <c r="V1079">
        <f t="shared" si="831"/>
        <v>0</v>
      </c>
      <c r="W1079">
        <f t="shared" si="832"/>
        <v>0</v>
      </c>
      <c r="X1079">
        <f t="shared" si="833"/>
        <v>0</v>
      </c>
      <c r="Y1079">
        <f t="shared" si="834"/>
        <v>0</v>
      </c>
      <c r="Z1079">
        <f t="shared" si="835"/>
        <v>0</v>
      </c>
      <c r="AA1079">
        <f t="shared" si="836"/>
        <v>0</v>
      </c>
      <c r="AB1079">
        <f t="shared" si="837"/>
        <v>0</v>
      </c>
      <c r="AC1079">
        <f t="shared" si="838"/>
        <v>0</v>
      </c>
      <c r="AD1079">
        <f t="shared" si="839"/>
        <v>0</v>
      </c>
      <c r="AE1079">
        <f t="shared" si="840"/>
        <v>0</v>
      </c>
      <c r="AF1079">
        <f t="shared" si="841"/>
        <v>0</v>
      </c>
      <c r="AG1079">
        <f t="shared" si="842"/>
        <v>0</v>
      </c>
      <c r="AH1079">
        <f t="shared" si="843"/>
        <v>0</v>
      </c>
      <c r="AI1079">
        <f t="shared" si="844"/>
        <v>0</v>
      </c>
      <c r="AJ1079">
        <f t="shared" si="845"/>
        <v>0</v>
      </c>
      <c r="AK1079">
        <f t="shared" si="846"/>
        <v>0</v>
      </c>
      <c r="AL1079">
        <f t="shared" si="847"/>
        <v>0</v>
      </c>
      <c r="AM1079">
        <f t="shared" si="848"/>
        <v>0</v>
      </c>
      <c r="AN1079">
        <f t="shared" si="849"/>
        <v>0</v>
      </c>
      <c r="AO1079">
        <f t="shared" si="850"/>
        <v>0</v>
      </c>
      <c r="AP1079">
        <f t="shared" si="851"/>
        <v>0</v>
      </c>
      <c r="AQ1079">
        <f t="shared" si="852"/>
        <v>0</v>
      </c>
      <c r="AR1079">
        <f t="shared" si="853"/>
        <v>0</v>
      </c>
      <c r="AS1079">
        <f t="shared" si="854"/>
        <v>0</v>
      </c>
      <c r="AT1079">
        <f t="shared" si="855"/>
        <v>0</v>
      </c>
      <c r="AU1079">
        <f t="shared" si="856"/>
        <v>0</v>
      </c>
    </row>
    <row r="1080" spans="1:50" ht="23.1" customHeight="1" x14ac:dyDescent="0.3">
      <c r="A1080" s="6" t="s">
        <v>42</v>
      </c>
      <c r="B1080" s="6" t="s">
        <v>43</v>
      </c>
      <c r="C1080" s="8" t="s">
        <v>38</v>
      </c>
      <c r="D1080" s="9">
        <v>2</v>
      </c>
      <c r="E1080" s="9"/>
      <c r="F1080" s="9">
        <f t="shared" si="822"/>
        <v>0</v>
      </c>
      <c r="G1080" s="9"/>
      <c r="H1080" s="9">
        <f t="shared" si="823"/>
        <v>0</v>
      </c>
      <c r="I1080" s="9"/>
      <c r="J1080" s="9">
        <f t="shared" si="824"/>
        <v>0</v>
      </c>
      <c r="K1080" s="9">
        <f t="shared" si="825"/>
        <v>0</v>
      </c>
      <c r="L1080" s="9">
        <f t="shared" si="826"/>
        <v>0</v>
      </c>
      <c r="M1080" s="15"/>
      <c r="O1080" t="str">
        <f>"01"</f>
        <v>01</v>
      </c>
      <c r="P1080" s="1" t="s">
        <v>129</v>
      </c>
      <c r="Q1080">
        <v>1</v>
      </c>
      <c r="R1080">
        <f t="shared" si="827"/>
        <v>0</v>
      </c>
      <c r="S1080">
        <f t="shared" si="828"/>
        <v>0</v>
      </c>
      <c r="T1080">
        <f t="shared" si="829"/>
        <v>0</v>
      </c>
      <c r="U1080">
        <f t="shared" si="830"/>
        <v>0</v>
      </c>
      <c r="V1080">
        <f t="shared" si="831"/>
        <v>0</v>
      </c>
      <c r="W1080">
        <f t="shared" si="832"/>
        <v>0</v>
      </c>
      <c r="X1080">
        <f t="shared" si="833"/>
        <v>0</v>
      </c>
      <c r="Y1080">
        <f t="shared" si="834"/>
        <v>0</v>
      </c>
      <c r="Z1080">
        <f t="shared" si="835"/>
        <v>0</v>
      </c>
      <c r="AA1080">
        <f t="shared" si="836"/>
        <v>0</v>
      </c>
      <c r="AB1080">
        <f t="shared" si="837"/>
        <v>0</v>
      </c>
      <c r="AC1080">
        <f t="shared" si="838"/>
        <v>0</v>
      </c>
      <c r="AD1080">
        <f t="shared" si="839"/>
        <v>0</v>
      </c>
      <c r="AE1080">
        <f t="shared" si="840"/>
        <v>0</v>
      </c>
      <c r="AF1080">
        <f t="shared" si="841"/>
        <v>0</v>
      </c>
      <c r="AG1080">
        <f t="shared" si="842"/>
        <v>0</v>
      </c>
      <c r="AH1080">
        <f t="shared" si="843"/>
        <v>0</v>
      </c>
      <c r="AI1080">
        <f t="shared" si="844"/>
        <v>0</v>
      </c>
      <c r="AJ1080">
        <f t="shared" si="845"/>
        <v>0</v>
      </c>
      <c r="AK1080">
        <f t="shared" si="846"/>
        <v>0</v>
      </c>
      <c r="AL1080">
        <f t="shared" si="847"/>
        <v>0</v>
      </c>
      <c r="AM1080">
        <f t="shared" si="848"/>
        <v>0</v>
      </c>
      <c r="AN1080">
        <f t="shared" si="849"/>
        <v>0</v>
      </c>
      <c r="AO1080">
        <f t="shared" si="850"/>
        <v>0</v>
      </c>
      <c r="AP1080">
        <f t="shared" si="851"/>
        <v>0</v>
      </c>
      <c r="AQ1080">
        <f t="shared" si="852"/>
        <v>0</v>
      </c>
      <c r="AR1080">
        <f t="shared" si="853"/>
        <v>0</v>
      </c>
      <c r="AS1080">
        <f t="shared" si="854"/>
        <v>0</v>
      </c>
      <c r="AT1080">
        <f t="shared" si="855"/>
        <v>0</v>
      </c>
      <c r="AU1080">
        <f t="shared" si="856"/>
        <v>0</v>
      </c>
    </row>
    <row r="1081" spans="1:50" ht="23.1" customHeight="1" x14ac:dyDescent="0.3">
      <c r="A1081" s="6" t="s">
        <v>355</v>
      </c>
      <c r="B1081" s="6" t="s">
        <v>356</v>
      </c>
      <c r="C1081" s="8" t="s">
        <v>44</v>
      </c>
      <c r="D1081" s="9">
        <v>47.2</v>
      </c>
      <c r="E1081" s="9"/>
      <c r="F1081" s="9">
        <f t="shared" si="822"/>
        <v>0</v>
      </c>
      <c r="G1081" s="9"/>
      <c r="H1081" s="9">
        <f t="shared" si="823"/>
        <v>0</v>
      </c>
      <c r="I1081" s="9"/>
      <c r="J1081" s="9">
        <f t="shared" si="824"/>
        <v>0</v>
      </c>
      <c r="K1081" s="9">
        <f t="shared" si="825"/>
        <v>0</v>
      </c>
      <c r="L1081" s="9">
        <f t="shared" si="826"/>
        <v>0</v>
      </c>
      <c r="M1081" s="15"/>
      <c r="O1081" t="str">
        <f>""</f>
        <v/>
      </c>
      <c r="P1081" s="1" t="s">
        <v>129</v>
      </c>
      <c r="Q1081">
        <v>1</v>
      </c>
      <c r="R1081">
        <f t="shared" si="827"/>
        <v>0</v>
      </c>
      <c r="S1081">
        <f t="shared" si="828"/>
        <v>0</v>
      </c>
      <c r="T1081">
        <f t="shared" si="829"/>
        <v>0</v>
      </c>
      <c r="U1081">
        <f t="shared" si="830"/>
        <v>0</v>
      </c>
      <c r="V1081">
        <f t="shared" si="831"/>
        <v>0</v>
      </c>
      <c r="W1081">
        <f t="shared" si="832"/>
        <v>0</v>
      </c>
      <c r="X1081">
        <f t="shared" si="833"/>
        <v>0</v>
      </c>
      <c r="Y1081">
        <f t="shared" si="834"/>
        <v>0</v>
      </c>
      <c r="Z1081">
        <f t="shared" si="835"/>
        <v>0</v>
      </c>
      <c r="AA1081">
        <f t="shared" si="836"/>
        <v>0</v>
      </c>
      <c r="AB1081">
        <f t="shared" si="837"/>
        <v>0</v>
      </c>
      <c r="AC1081">
        <f t="shared" si="838"/>
        <v>0</v>
      </c>
      <c r="AD1081">
        <f t="shared" si="839"/>
        <v>0</v>
      </c>
      <c r="AE1081">
        <f t="shared" si="840"/>
        <v>0</v>
      </c>
      <c r="AF1081">
        <f t="shared" si="841"/>
        <v>0</v>
      </c>
      <c r="AG1081">
        <f t="shared" si="842"/>
        <v>0</v>
      </c>
      <c r="AH1081">
        <f t="shared" si="843"/>
        <v>0</v>
      </c>
      <c r="AI1081">
        <f t="shared" si="844"/>
        <v>0</v>
      </c>
      <c r="AJ1081">
        <f t="shared" si="845"/>
        <v>0</v>
      </c>
      <c r="AK1081">
        <f t="shared" si="846"/>
        <v>0</v>
      </c>
      <c r="AL1081">
        <f t="shared" si="847"/>
        <v>0</v>
      </c>
      <c r="AM1081">
        <f t="shared" si="848"/>
        <v>0</v>
      </c>
      <c r="AN1081">
        <f t="shared" si="849"/>
        <v>0</v>
      </c>
      <c r="AO1081">
        <f t="shared" si="850"/>
        <v>0</v>
      </c>
      <c r="AP1081">
        <f t="shared" si="851"/>
        <v>0</v>
      </c>
      <c r="AQ1081">
        <f t="shared" si="852"/>
        <v>0</v>
      </c>
      <c r="AR1081">
        <f t="shared" si="853"/>
        <v>0</v>
      </c>
      <c r="AS1081">
        <f t="shared" si="854"/>
        <v>0</v>
      </c>
      <c r="AT1081">
        <f t="shared" si="855"/>
        <v>0</v>
      </c>
      <c r="AU1081">
        <f t="shared" si="856"/>
        <v>0</v>
      </c>
    </row>
    <row r="1082" spans="1:50" ht="23.1" customHeight="1" x14ac:dyDescent="0.3">
      <c r="A1082" s="6" t="s">
        <v>357</v>
      </c>
      <c r="B1082" s="6" t="s">
        <v>280</v>
      </c>
      <c r="C1082" s="8" t="s">
        <v>281</v>
      </c>
      <c r="D1082" s="9">
        <v>4.4000000000000004</v>
      </c>
      <c r="E1082" s="9"/>
      <c r="F1082" s="9">
        <f t="shared" si="822"/>
        <v>0</v>
      </c>
      <c r="G1082" s="9"/>
      <c r="H1082" s="9">
        <f t="shared" si="823"/>
        <v>0</v>
      </c>
      <c r="I1082" s="9"/>
      <c r="J1082" s="9">
        <f t="shared" si="824"/>
        <v>0</v>
      </c>
      <c r="K1082" s="9">
        <f t="shared" si="825"/>
        <v>0</v>
      </c>
      <c r="L1082" s="9">
        <f t="shared" si="826"/>
        <v>0</v>
      </c>
      <c r="M1082" s="15"/>
      <c r="O1082" t="str">
        <f>""</f>
        <v/>
      </c>
      <c r="P1082" s="1" t="s">
        <v>129</v>
      </c>
      <c r="Q1082">
        <v>1</v>
      </c>
      <c r="R1082">
        <f t="shared" si="827"/>
        <v>0</v>
      </c>
      <c r="S1082">
        <f t="shared" si="828"/>
        <v>0</v>
      </c>
      <c r="T1082">
        <f t="shared" si="829"/>
        <v>0</v>
      </c>
      <c r="U1082">
        <f t="shared" si="830"/>
        <v>0</v>
      </c>
      <c r="V1082">
        <f t="shared" si="831"/>
        <v>0</v>
      </c>
      <c r="W1082">
        <f t="shared" si="832"/>
        <v>0</v>
      </c>
      <c r="X1082">
        <f t="shared" si="833"/>
        <v>0</v>
      </c>
      <c r="Y1082">
        <f t="shared" si="834"/>
        <v>0</v>
      </c>
      <c r="Z1082">
        <f t="shared" si="835"/>
        <v>0</v>
      </c>
      <c r="AA1082">
        <f t="shared" si="836"/>
        <v>0</v>
      </c>
      <c r="AB1082">
        <f t="shared" si="837"/>
        <v>0</v>
      </c>
      <c r="AC1082">
        <f t="shared" si="838"/>
        <v>0</v>
      </c>
      <c r="AD1082">
        <f t="shared" si="839"/>
        <v>0</v>
      </c>
      <c r="AE1082">
        <f t="shared" si="840"/>
        <v>0</v>
      </c>
      <c r="AF1082">
        <f t="shared" si="841"/>
        <v>0</v>
      </c>
      <c r="AG1082">
        <f t="shared" si="842"/>
        <v>0</v>
      </c>
      <c r="AH1082">
        <f t="shared" si="843"/>
        <v>0</v>
      </c>
      <c r="AI1082">
        <f t="shared" si="844"/>
        <v>0</v>
      </c>
      <c r="AJ1082">
        <f t="shared" si="845"/>
        <v>0</v>
      </c>
      <c r="AK1082">
        <f t="shared" si="846"/>
        <v>0</v>
      </c>
      <c r="AL1082">
        <f t="shared" si="847"/>
        <v>0</v>
      </c>
      <c r="AM1082">
        <f t="shared" si="848"/>
        <v>0</v>
      </c>
      <c r="AN1082">
        <f t="shared" si="849"/>
        <v>0</v>
      </c>
      <c r="AO1082">
        <f t="shared" si="850"/>
        <v>0</v>
      </c>
      <c r="AP1082">
        <f t="shared" si="851"/>
        <v>0</v>
      </c>
      <c r="AQ1082">
        <f t="shared" si="852"/>
        <v>0</v>
      </c>
      <c r="AR1082">
        <f t="shared" si="853"/>
        <v>0</v>
      </c>
      <c r="AS1082">
        <f t="shared" si="854"/>
        <v>0</v>
      </c>
      <c r="AT1082">
        <f t="shared" si="855"/>
        <v>0</v>
      </c>
      <c r="AU1082">
        <f t="shared" si="856"/>
        <v>0</v>
      </c>
    </row>
    <row r="1083" spans="1:50" ht="23.1" customHeight="1" x14ac:dyDescent="0.3">
      <c r="A1083" s="7"/>
      <c r="B1083" s="7"/>
      <c r="C1083" s="14"/>
      <c r="D1083" s="9"/>
      <c r="E1083" s="9"/>
      <c r="F1083" s="9"/>
      <c r="G1083" s="9"/>
      <c r="H1083" s="9"/>
      <c r="I1083" s="9"/>
      <c r="J1083" s="9"/>
      <c r="K1083" s="9"/>
      <c r="L1083" s="9"/>
      <c r="M1083" s="9"/>
    </row>
    <row r="1084" spans="1:50" ht="23.1" customHeight="1" x14ac:dyDescent="0.3">
      <c r="A1084" s="7"/>
      <c r="B1084" s="7"/>
      <c r="C1084" s="14"/>
      <c r="D1084" s="9"/>
      <c r="E1084" s="9"/>
      <c r="F1084" s="9"/>
      <c r="G1084" s="9"/>
      <c r="H1084" s="9"/>
      <c r="I1084" s="9"/>
      <c r="J1084" s="9"/>
      <c r="K1084" s="9"/>
      <c r="L1084" s="9"/>
      <c r="M1084" s="9"/>
    </row>
    <row r="1085" spans="1:50" ht="23.1" customHeight="1" x14ac:dyDescent="0.3">
      <c r="A1085" s="7"/>
      <c r="B1085" s="7"/>
      <c r="C1085" s="14"/>
      <c r="D1085" s="9"/>
      <c r="E1085" s="9"/>
      <c r="F1085" s="9"/>
      <c r="G1085" s="9"/>
      <c r="H1085" s="9"/>
      <c r="I1085" s="9"/>
      <c r="J1085" s="9"/>
      <c r="K1085" s="9"/>
      <c r="L1085" s="9"/>
      <c r="M1085" s="9"/>
    </row>
    <row r="1086" spans="1:50" ht="23.1" customHeight="1" x14ac:dyDescent="0.3">
      <c r="A1086" s="7"/>
      <c r="B1086" s="7"/>
      <c r="C1086" s="14"/>
      <c r="D1086" s="9"/>
      <c r="E1086" s="9"/>
      <c r="F1086" s="9"/>
      <c r="G1086" s="9"/>
      <c r="H1086" s="9"/>
      <c r="I1086" s="9"/>
      <c r="J1086" s="9"/>
      <c r="K1086" s="9"/>
      <c r="L1086" s="9"/>
      <c r="M1086" s="9"/>
    </row>
    <row r="1087" spans="1:50" ht="23.1" customHeight="1" x14ac:dyDescent="0.3">
      <c r="A1087" s="10" t="s">
        <v>131</v>
      </c>
      <c r="B1087" s="11"/>
      <c r="C1087" s="12"/>
      <c r="D1087" s="13"/>
      <c r="E1087" s="13"/>
      <c r="F1087" s="13">
        <f>ROUNDDOWN(SUMIF(Q1070:Q1086, "1", F1070:F1086), 0)</f>
        <v>0</v>
      </c>
      <c r="G1087" s="13"/>
      <c r="H1087" s="13">
        <f>ROUNDDOWN(SUMIF(Q1070:Q1086, "1", H1070:H1086), 0)</f>
        <v>0</v>
      </c>
      <c r="I1087" s="13"/>
      <c r="J1087" s="13">
        <f>ROUNDDOWN(SUMIF(Q1070:Q1086, "1", J1070:J1086), 0)</f>
        <v>0</v>
      </c>
      <c r="K1087" s="13"/>
      <c r="L1087" s="13">
        <f>F1087+H1087+J1087</f>
        <v>0</v>
      </c>
      <c r="M1087" s="13"/>
      <c r="R1087">
        <f t="shared" ref="R1087:AX1087" si="857">ROUNDDOWN(SUM(R1070:R1082), 0)</f>
        <v>0</v>
      </c>
      <c r="S1087">
        <f t="shared" si="857"/>
        <v>0</v>
      </c>
      <c r="T1087">
        <f t="shared" si="857"/>
        <v>0</v>
      </c>
      <c r="U1087">
        <f t="shared" si="857"/>
        <v>0</v>
      </c>
      <c r="V1087">
        <f t="shared" si="857"/>
        <v>0</v>
      </c>
      <c r="W1087">
        <f t="shared" si="857"/>
        <v>0</v>
      </c>
      <c r="X1087">
        <f t="shared" si="857"/>
        <v>0</v>
      </c>
      <c r="Y1087">
        <f t="shared" si="857"/>
        <v>0</v>
      </c>
      <c r="Z1087">
        <f t="shared" si="857"/>
        <v>0</v>
      </c>
      <c r="AA1087">
        <f t="shared" si="857"/>
        <v>0</v>
      </c>
      <c r="AB1087">
        <f t="shared" si="857"/>
        <v>0</v>
      </c>
      <c r="AC1087">
        <f t="shared" si="857"/>
        <v>0</v>
      </c>
      <c r="AD1087">
        <f t="shared" si="857"/>
        <v>0</v>
      </c>
      <c r="AE1087">
        <f t="shared" si="857"/>
        <v>0</v>
      </c>
      <c r="AF1087">
        <f t="shared" si="857"/>
        <v>0</v>
      </c>
      <c r="AG1087">
        <f t="shared" si="857"/>
        <v>0</v>
      </c>
      <c r="AH1087">
        <f t="shared" si="857"/>
        <v>0</v>
      </c>
      <c r="AI1087">
        <f t="shared" si="857"/>
        <v>0</v>
      </c>
      <c r="AJ1087">
        <f t="shared" si="857"/>
        <v>0</v>
      </c>
      <c r="AK1087">
        <f t="shared" si="857"/>
        <v>0</v>
      </c>
      <c r="AL1087">
        <f t="shared" si="857"/>
        <v>0</v>
      </c>
      <c r="AM1087">
        <f t="shared" si="857"/>
        <v>0</v>
      </c>
      <c r="AN1087">
        <f t="shared" si="857"/>
        <v>0</v>
      </c>
      <c r="AO1087">
        <f t="shared" si="857"/>
        <v>0</v>
      </c>
      <c r="AP1087">
        <f t="shared" si="857"/>
        <v>0</v>
      </c>
      <c r="AQ1087">
        <f t="shared" si="857"/>
        <v>0</v>
      </c>
      <c r="AR1087">
        <f t="shared" si="857"/>
        <v>0</v>
      </c>
      <c r="AS1087">
        <f t="shared" si="857"/>
        <v>0</v>
      </c>
      <c r="AT1087">
        <f t="shared" si="857"/>
        <v>0</v>
      </c>
      <c r="AU1087">
        <f t="shared" si="857"/>
        <v>0</v>
      </c>
      <c r="AV1087">
        <f t="shared" si="857"/>
        <v>0</v>
      </c>
      <c r="AW1087">
        <f t="shared" si="857"/>
        <v>0</v>
      </c>
      <c r="AX1087">
        <f t="shared" si="857"/>
        <v>0</v>
      </c>
    </row>
    <row r="1088" spans="1:50" ht="23.1" customHeight="1" x14ac:dyDescent="0.3">
      <c r="A1088" s="57" t="s">
        <v>544</v>
      </c>
      <c r="B1088" s="58"/>
      <c r="C1088" s="58"/>
      <c r="D1088" s="58"/>
      <c r="E1088" s="58"/>
      <c r="F1088" s="58"/>
      <c r="G1088" s="58"/>
      <c r="H1088" s="58"/>
      <c r="I1088" s="58"/>
      <c r="J1088" s="58"/>
      <c r="K1088" s="58"/>
      <c r="L1088" s="58"/>
      <c r="M1088" s="58"/>
    </row>
    <row r="1089" spans="1:47" ht="23.1" customHeight="1" x14ac:dyDescent="0.3">
      <c r="A1089" s="6" t="s">
        <v>406</v>
      </c>
      <c r="B1089" s="6" t="s">
        <v>407</v>
      </c>
      <c r="C1089" s="8" t="s">
        <v>154</v>
      </c>
      <c r="D1089" s="9">
        <v>1</v>
      </c>
      <c r="E1089" s="9"/>
      <c r="F1089" s="9">
        <f>ROUNDDOWN(D1089*E1089, 0)</f>
        <v>0</v>
      </c>
      <c r="G1089" s="9"/>
      <c r="H1089" s="9">
        <f>ROUNDDOWN(D1089*G1089, 0)</f>
        <v>0</v>
      </c>
      <c r="I1089" s="9"/>
      <c r="J1089" s="9">
        <f>ROUNDDOWN(D1089*I1089, 0)</f>
        <v>0</v>
      </c>
      <c r="K1089" s="9">
        <f>E1089+G1089+I1089</f>
        <v>0</v>
      </c>
      <c r="L1089" s="9">
        <f>F1089+H1089+J1089</f>
        <v>0</v>
      </c>
      <c r="M1089" s="15"/>
      <c r="O1089" t="str">
        <f>""</f>
        <v/>
      </c>
      <c r="P1089" s="1" t="s">
        <v>129</v>
      </c>
      <c r="Q1089">
        <v>1</v>
      </c>
      <c r="R1089">
        <f>IF(P1089="기계경비", J1089, 0)</f>
        <v>0</v>
      </c>
      <c r="S1089">
        <f>IF(P1089="운반비", J1089, 0)</f>
        <v>0</v>
      </c>
      <c r="T1089">
        <f>IF(P1089="작업부산물", F1089, 0)</f>
        <v>0</v>
      </c>
      <c r="U1089">
        <f>IF(P1089="관급", F1089, 0)</f>
        <v>0</v>
      </c>
      <c r="V1089">
        <f>IF(P1089="외주비", J1089, 0)</f>
        <v>0</v>
      </c>
      <c r="W1089">
        <f>IF(P1089="장비비", J1089, 0)</f>
        <v>0</v>
      </c>
      <c r="X1089">
        <f>IF(P1089="폐기물처리비", J1089, 0)</f>
        <v>0</v>
      </c>
      <c r="Y1089">
        <f>IF(P1089="가설비", J1089, 0)</f>
        <v>0</v>
      </c>
      <c r="Z1089">
        <f>IF(P1089="잡비제외분", F1089, 0)</f>
        <v>0</v>
      </c>
      <c r="AA1089">
        <f>IF(P1089="사급자재대", L1089, 0)</f>
        <v>0</v>
      </c>
      <c r="AB1089">
        <f>IF(P1089="관급자재대", L1089, 0)</f>
        <v>0</v>
      </c>
      <c r="AC1089">
        <f>IF(P1089="관급자 관급 자재대", L1089, 0)</f>
        <v>0</v>
      </c>
      <c r="AD1089">
        <f>IF(P1089="사용자항목2", L1089, 0)</f>
        <v>0</v>
      </c>
      <c r="AE1089">
        <f>IF(P1089="안전관리비", L1089, 0)</f>
        <v>0</v>
      </c>
      <c r="AF1089">
        <f>IF(P1089="품질관리비", L1089, 0)</f>
        <v>0</v>
      </c>
      <c r="AG1089">
        <f>IF(P1089="사용자항목5", L1089, 0)</f>
        <v>0</v>
      </c>
      <c r="AH1089">
        <f>IF(P1089="사용자항목6", L1089, 0)</f>
        <v>0</v>
      </c>
      <c r="AI1089">
        <f>IF(P1089="사용자항목7", L1089, 0)</f>
        <v>0</v>
      </c>
      <c r="AJ1089">
        <f>IF(P1089="사용자항목8", L1089, 0)</f>
        <v>0</v>
      </c>
      <c r="AK1089">
        <f>IF(P1089="사용자항목9", L1089, 0)</f>
        <v>0</v>
      </c>
      <c r="AL1089">
        <f>IF(P1089="사용자항목10", L1089, 0)</f>
        <v>0</v>
      </c>
      <c r="AM1089">
        <f>IF(P1089="사용자항목11", L1089, 0)</f>
        <v>0</v>
      </c>
      <c r="AN1089">
        <f>IF(P1089="사용자항목12", L1089, 0)</f>
        <v>0</v>
      </c>
      <c r="AO1089">
        <f>IF(P1089="사용자항목13", L1089, 0)</f>
        <v>0</v>
      </c>
      <c r="AP1089">
        <f>IF(P1089="사용자항목14", L1089, 0)</f>
        <v>0</v>
      </c>
      <c r="AQ1089">
        <f>IF(P1089="사용자항목15", L1089, 0)</f>
        <v>0</v>
      </c>
      <c r="AR1089">
        <f>IF(P1089="사용자항목16", L1089, 0)</f>
        <v>0</v>
      </c>
      <c r="AS1089">
        <f>IF(P1089="사용자항목17", L1089, 0)</f>
        <v>0</v>
      </c>
      <c r="AT1089">
        <f>IF(P1089="사용자항목18", L1089, 0)</f>
        <v>0</v>
      </c>
      <c r="AU1089">
        <f>IF(P1089="사용자항목19", L1089, 0)</f>
        <v>0</v>
      </c>
    </row>
    <row r="1090" spans="1:47" ht="23.1" customHeight="1" x14ac:dyDescent="0.3">
      <c r="A1090" s="7"/>
      <c r="B1090" s="7"/>
      <c r="C1090" s="14"/>
      <c r="D1090" s="9"/>
      <c r="E1090" s="9"/>
      <c r="F1090" s="9"/>
      <c r="G1090" s="9"/>
      <c r="H1090" s="9"/>
      <c r="I1090" s="9"/>
      <c r="J1090" s="9"/>
      <c r="K1090" s="9"/>
      <c r="L1090" s="9"/>
      <c r="M1090" s="9"/>
    </row>
    <row r="1091" spans="1:47" ht="23.1" customHeight="1" x14ac:dyDescent="0.3">
      <c r="A1091" s="7"/>
      <c r="B1091" s="7"/>
      <c r="C1091" s="14"/>
      <c r="D1091" s="9"/>
      <c r="E1091" s="9"/>
      <c r="F1091" s="9"/>
      <c r="G1091" s="9"/>
      <c r="H1091" s="9"/>
      <c r="I1091" s="9"/>
      <c r="J1091" s="9"/>
      <c r="K1091" s="9"/>
      <c r="L1091" s="9"/>
      <c r="M1091" s="9"/>
    </row>
    <row r="1092" spans="1:47" ht="23.1" customHeight="1" x14ac:dyDescent="0.3">
      <c r="A1092" s="7"/>
      <c r="B1092" s="7"/>
      <c r="C1092" s="14"/>
      <c r="D1092" s="9"/>
      <c r="E1092" s="9"/>
      <c r="F1092" s="9"/>
      <c r="G1092" s="9"/>
      <c r="H1092" s="9"/>
      <c r="I1092" s="9"/>
      <c r="J1092" s="9"/>
      <c r="K1092" s="9"/>
      <c r="L1092" s="9"/>
      <c r="M1092" s="9"/>
    </row>
    <row r="1093" spans="1:47" ht="23.1" customHeight="1" x14ac:dyDescent="0.3">
      <c r="A1093" s="7"/>
      <c r="B1093" s="7"/>
      <c r="C1093" s="14"/>
      <c r="D1093" s="9"/>
      <c r="E1093" s="9"/>
      <c r="F1093" s="9"/>
      <c r="G1093" s="9"/>
      <c r="H1093" s="9"/>
      <c r="I1093" s="9"/>
      <c r="J1093" s="9"/>
      <c r="K1093" s="9"/>
      <c r="L1093" s="9"/>
      <c r="M1093" s="9"/>
    </row>
    <row r="1094" spans="1:47" ht="23.1" customHeight="1" x14ac:dyDescent="0.3">
      <c r="A1094" s="7"/>
      <c r="B1094" s="7"/>
      <c r="C1094" s="14"/>
      <c r="D1094" s="9"/>
      <c r="E1094" s="9"/>
      <c r="F1094" s="9"/>
      <c r="G1094" s="9"/>
      <c r="H1094" s="9"/>
      <c r="I1094" s="9"/>
      <c r="J1094" s="9"/>
      <c r="K1094" s="9"/>
      <c r="L1094" s="9"/>
      <c r="M1094" s="9"/>
    </row>
    <row r="1095" spans="1:47" ht="23.1" customHeight="1" x14ac:dyDescent="0.3">
      <c r="A1095" s="7"/>
      <c r="B1095" s="7"/>
      <c r="C1095" s="14"/>
      <c r="D1095" s="9"/>
      <c r="E1095" s="9"/>
      <c r="F1095" s="9"/>
      <c r="G1095" s="9"/>
      <c r="H1095" s="9"/>
      <c r="I1095" s="9"/>
      <c r="J1095" s="9"/>
      <c r="K1095" s="9"/>
      <c r="L1095" s="9"/>
      <c r="M1095" s="9"/>
    </row>
    <row r="1096" spans="1:47" ht="23.1" customHeight="1" x14ac:dyDescent="0.3">
      <c r="A1096" s="7"/>
      <c r="B1096" s="7"/>
      <c r="C1096" s="14"/>
      <c r="D1096" s="9"/>
      <c r="E1096" s="9"/>
      <c r="F1096" s="9"/>
      <c r="G1096" s="9"/>
      <c r="H1096" s="9"/>
      <c r="I1096" s="9"/>
      <c r="J1096" s="9"/>
      <c r="K1096" s="9"/>
      <c r="L1096" s="9"/>
      <c r="M1096" s="9"/>
    </row>
    <row r="1097" spans="1:47" ht="23.1" customHeight="1" x14ac:dyDescent="0.3">
      <c r="A1097" s="7"/>
      <c r="B1097" s="7"/>
      <c r="C1097" s="14"/>
      <c r="D1097" s="9"/>
      <c r="E1097" s="9"/>
      <c r="F1097" s="9"/>
      <c r="G1097" s="9"/>
      <c r="H1097" s="9"/>
      <c r="I1097" s="9"/>
      <c r="J1097" s="9"/>
      <c r="K1097" s="9"/>
      <c r="L1097" s="9"/>
      <c r="M1097" s="9"/>
    </row>
    <row r="1098" spans="1:47" ht="23.1" customHeight="1" x14ac:dyDescent="0.3">
      <c r="A1098" s="7"/>
      <c r="B1098" s="7"/>
      <c r="C1098" s="14"/>
      <c r="D1098" s="9"/>
      <c r="E1098" s="9"/>
      <c r="F1098" s="9"/>
      <c r="G1098" s="9"/>
      <c r="H1098" s="9"/>
      <c r="I1098" s="9"/>
      <c r="J1098" s="9"/>
      <c r="K1098" s="9"/>
      <c r="L1098" s="9"/>
      <c r="M1098" s="9"/>
    </row>
    <row r="1099" spans="1:47" ht="23.1" customHeight="1" x14ac:dyDescent="0.3">
      <c r="A1099" s="7"/>
      <c r="B1099" s="7"/>
      <c r="C1099" s="14"/>
      <c r="D1099" s="9"/>
      <c r="E1099" s="9"/>
      <c r="F1099" s="9"/>
      <c r="G1099" s="9"/>
      <c r="H1099" s="9"/>
      <c r="I1099" s="9"/>
      <c r="J1099" s="9"/>
      <c r="K1099" s="9"/>
      <c r="L1099" s="9"/>
      <c r="M1099" s="9"/>
    </row>
    <row r="1100" spans="1:47" ht="23.1" customHeight="1" x14ac:dyDescent="0.3">
      <c r="A1100" s="7"/>
      <c r="B1100" s="7"/>
      <c r="C1100" s="14"/>
      <c r="D1100" s="9"/>
      <c r="E1100" s="9"/>
      <c r="F1100" s="9"/>
      <c r="G1100" s="9"/>
      <c r="H1100" s="9"/>
      <c r="I1100" s="9"/>
      <c r="J1100" s="9"/>
      <c r="K1100" s="9"/>
      <c r="L1100" s="9"/>
      <c r="M1100" s="9"/>
    </row>
    <row r="1101" spans="1:47" ht="23.1" customHeight="1" x14ac:dyDescent="0.3">
      <c r="A1101" s="7"/>
      <c r="B1101" s="7"/>
      <c r="C1101" s="14"/>
      <c r="D1101" s="9"/>
      <c r="E1101" s="9"/>
      <c r="F1101" s="9"/>
      <c r="G1101" s="9"/>
      <c r="H1101" s="9"/>
      <c r="I1101" s="9"/>
      <c r="J1101" s="9"/>
      <c r="K1101" s="9"/>
      <c r="L1101" s="9"/>
      <c r="M1101" s="9"/>
    </row>
    <row r="1102" spans="1:47" ht="23.1" customHeight="1" x14ac:dyDescent="0.3">
      <c r="A1102" s="7"/>
      <c r="B1102" s="7"/>
      <c r="C1102" s="14"/>
      <c r="D1102" s="9"/>
      <c r="E1102" s="9"/>
      <c r="F1102" s="9"/>
      <c r="G1102" s="9"/>
      <c r="H1102" s="9"/>
      <c r="I1102" s="9"/>
      <c r="J1102" s="9"/>
      <c r="K1102" s="9"/>
      <c r="L1102" s="9"/>
      <c r="M1102" s="9"/>
    </row>
    <row r="1103" spans="1:47" ht="23.1" customHeight="1" x14ac:dyDescent="0.3">
      <c r="A1103" s="7"/>
      <c r="B1103" s="7"/>
      <c r="C1103" s="14"/>
      <c r="D1103" s="9"/>
      <c r="E1103" s="9"/>
      <c r="F1103" s="9"/>
      <c r="G1103" s="9"/>
      <c r="H1103" s="9"/>
      <c r="I1103" s="9"/>
      <c r="J1103" s="9"/>
      <c r="K1103" s="9"/>
      <c r="L1103" s="9"/>
      <c r="M1103" s="9"/>
    </row>
    <row r="1104" spans="1:47" ht="23.1" customHeight="1" x14ac:dyDescent="0.3">
      <c r="A1104" s="7"/>
      <c r="B1104" s="7"/>
      <c r="C1104" s="14"/>
      <c r="D1104" s="9"/>
      <c r="E1104" s="9"/>
      <c r="F1104" s="9"/>
      <c r="G1104" s="9"/>
      <c r="H1104" s="9"/>
      <c r="I1104" s="9"/>
      <c r="J1104" s="9"/>
      <c r="K1104" s="9"/>
      <c r="L1104" s="9"/>
      <c r="M1104" s="9"/>
    </row>
    <row r="1105" spans="1:50" ht="23.1" customHeight="1" x14ac:dyDescent="0.3">
      <c r="A1105" s="7"/>
      <c r="B1105" s="7"/>
      <c r="C1105" s="14"/>
      <c r="D1105" s="9"/>
      <c r="E1105" s="9"/>
      <c r="F1105" s="9"/>
      <c r="G1105" s="9"/>
      <c r="H1105" s="9"/>
      <c r="I1105" s="9"/>
      <c r="J1105" s="9"/>
      <c r="K1105" s="9"/>
      <c r="L1105" s="9"/>
      <c r="M1105" s="9"/>
    </row>
    <row r="1106" spans="1:50" ht="23.1" customHeight="1" x14ac:dyDescent="0.3">
      <c r="A1106" s="10" t="s">
        <v>131</v>
      </c>
      <c r="B1106" s="11"/>
      <c r="C1106" s="12"/>
      <c r="D1106" s="13"/>
      <c r="E1106" s="13"/>
      <c r="F1106" s="13">
        <f>ROUNDDOWN(SUMIF(Q1089:Q1105, "1", F1089:F1105), 0)</f>
        <v>0</v>
      </c>
      <c r="G1106" s="13"/>
      <c r="H1106" s="13">
        <f>ROUNDDOWN(SUMIF(Q1089:Q1105, "1", H1089:H1105), 0)</f>
        <v>0</v>
      </c>
      <c r="I1106" s="13"/>
      <c r="J1106" s="13">
        <f>ROUNDDOWN(SUMIF(Q1089:Q1105, "1", J1089:J1105), 0)</f>
        <v>0</v>
      </c>
      <c r="K1106" s="13"/>
      <c r="L1106" s="13">
        <f>F1106+H1106+J1106</f>
        <v>0</v>
      </c>
      <c r="M1106" s="13"/>
      <c r="R1106">
        <f t="shared" ref="R1106:AX1106" si="858">ROUNDDOWN(SUM(R1089:R1089), 0)</f>
        <v>0</v>
      </c>
      <c r="S1106">
        <f t="shared" si="858"/>
        <v>0</v>
      </c>
      <c r="T1106">
        <f t="shared" si="858"/>
        <v>0</v>
      </c>
      <c r="U1106">
        <f t="shared" si="858"/>
        <v>0</v>
      </c>
      <c r="V1106">
        <f t="shared" si="858"/>
        <v>0</v>
      </c>
      <c r="W1106">
        <f t="shared" si="858"/>
        <v>0</v>
      </c>
      <c r="X1106">
        <f t="shared" si="858"/>
        <v>0</v>
      </c>
      <c r="Y1106">
        <f t="shared" si="858"/>
        <v>0</v>
      </c>
      <c r="Z1106">
        <f t="shared" si="858"/>
        <v>0</v>
      </c>
      <c r="AA1106">
        <f t="shared" si="858"/>
        <v>0</v>
      </c>
      <c r="AB1106">
        <f t="shared" si="858"/>
        <v>0</v>
      </c>
      <c r="AC1106">
        <f t="shared" si="858"/>
        <v>0</v>
      </c>
      <c r="AD1106">
        <f t="shared" si="858"/>
        <v>0</v>
      </c>
      <c r="AE1106">
        <f t="shared" si="858"/>
        <v>0</v>
      </c>
      <c r="AF1106">
        <f t="shared" si="858"/>
        <v>0</v>
      </c>
      <c r="AG1106">
        <f t="shared" si="858"/>
        <v>0</v>
      </c>
      <c r="AH1106">
        <f t="shared" si="858"/>
        <v>0</v>
      </c>
      <c r="AI1106">
        <f t="shared" si="858"/>
        <v>0</v>
      </c>
      <c r="AJ1106">
        <f t="shared" si="858"/>
        <v>0</v>
      </c>
      <c r="AK1106">
        <f t="shared" si="858"/>
        <v>0</v>
      </c>
      <c r="AL1106">
        <f t="shared" si="858"/>
        <v>0</v>
      </c>
      <c r="AM1106">
        <f t="shared" si="858"/>
        <v>0</v>
      </c>
      <c r="AN1106">
        <f t="shared" si="858"/>
        <v>0</v>
      </c>
      <c r="AO1106">
        <f t="shared" si="858"/>
        <v>0</v>
      </c>
      <c r="AP1106">
        <f t="shared" si="858"/>
        <v>0</v>
      </c>
      <c r="AQ1106">
        <f t="shared" si="858"/>
        <v>0</v>
      </c>
      <c r="AR1106">
        <f t="shared" si="858"/>
        <v>0</v>
      </c>
      <c r="AS1106">
        <f t="shared" si="858"/>
        <v>0</v>
      </c>
      <c r="AT1106">
        <f t="shared" si="858"/>
        <v>0</v>
      </c>
      <c r="AU1106">
        <f t="shared" si="858"/>
        <v>0</v>
      </c>
      <c r="AV1106">
        <f t="shared" si="858"/>
        <v>0</v>
      </c>
      <c r="AW1106">
        <f t="shared" si="858"/>
        <v>0</v>
      </c>
      <c r="AX1106">
        <f t="shared" si="858"/>
        <v>0</v>
      </c>
    </row>
    <row r="1107" spans="1:50" ht="23.1" customHeight="1" x14ac:dyDescent="0.3">
      <c r="A1107" s="57" t="s">
        <v>545</v>
      </c>
      <c r="B1107" s="58"/>
      <c r="C1107" s="58"/>
      <c r="D1107" s="58"/>
      <c r="E1107" s="58"/>
      <c r="F1107" s="58"/>
      <c r="G1107" s="58"/>
      <c r="H1107" s="58"/>
      <c r="I1107" s="58"/>
      <c r="J1107" s="58"/>
      <c r="K1107" s="58"/>
      <c r="L1107" s="58"/>
      <c r="M1107" s="58"/>
    </row>
    <row r="1108" spans="1:50" ht="23.1" customHeight="1" x14ac:dyDescent="0.3">
      <c r="A1108" s="6" t="s">
        <v>423</v>
      </c>
      <c r="B1108" s="6" t="s">
        <v>160</v>
      </c>
      <c r="C1108" s="8" t="s">
        <v>27</v>
      </c>
      <c r="D1108" s="9">
        <v>12.3</v>
      </c>
      <c r="E1108" s="9"/>
      <c r="F1108" s="9">
        <f>ROUNDDOWN(D1108*E1108, 0)</f>
        <v>0</v>
      </c>
      <c r="G1108" s="9"/>
      <c r="H1108" s="9">
        <f>ROUNDDOWN(D1108*G1108, 0)</f>
        <v>0</v>
      </c>
      <c r="I1108" s="9"/>
      <c r="J1108" s="9">
        <f>ROUNDDOWN(D1108*I1108, 0)</f>
        <v>0</v>
      </c>
      <c r="K1108" s="9">
        <f t="shared" ref="K1108:L1110" si="859">E1108+G1108+I1108</f>
        <v>0</v>
      </c>
      <c r="L1108" s="9">
        <f t="shared" si="859"/>
        <v>0</v>
      </c>
      <c r="M1108" s="15"/>
      <c r="O1108" t="str">
        <f>""</f>
        <v/>
      </c>
      <c r="P1108" s="1" t="s">
        <v>129</v>
      </c>
      <c r="Q1108">
        <v>1</v>
      </c>
      <c r="R1108">
        <f>IF(P1108="기계경비", J1108, 0)</f>
        <v>0</v>
      </c>
      <c r="S1108">
        <f>IF(P1108="운반비", J1108, 0)</f>
        <v>0</v>
      </c>
      <c r="T1108">
        <f>IF(P1108="작업부산물", F1108, 0)</f>
        <v>0</v>
      </c>
      <c r="U1108">
        <f>IF(P1108="관급", F1108, 0)</f>
        <v>0</v>
      </c>
      <c r="V1108">
        <f>IF(P1108="외주비", J1108, 0)</f>
        <v>0</v>
      </c>
      <c r="W1108">
        <f>IF(P1108="장비비", J1108, 0)</f>
        <v>0</v>
      </c>
      <c r="X1108">
        <f>IF(P1108="폐기물처리비", J1108, 0)</f>
        <v>0</v>
      </c>
      <c r="Y1108">
        <f>IF(P1108="가설비", J1108, 0)</f>
        <v>0</v>
      </c>
      <c r="Z1108">
        <f>IF(P1108="잡비제외분", F1108, 0)</f>
        <v>0</v>
      </c>
      <c r="AA1108">
        <f>IF(P1108="사급자재대", L1108, 0)</f>
        <v>0</v>
      </c>
      <c r="AB1108">
        <f>IF(P1108="관급자재대", L1108, 0)</f>
        <v>0</v>
      </c>
      <c r="AC1108">
        <f>IF(P1108="관급자 관급 자재대", L1108, 0)</f>
        <v>0</v>
      </c>
      <c r="AD1108">
        <f>IF(P1108="사용자항목2", L1108, 0)</f>
        <v>0</v>
      </c>
      <c r="AE1108">
        <f>IF(P1108="안전관리비", L1108, 0)</f>
        <v>0</v>
      </c>
      <c r="AF1108">
        <f>IF(P1108="품질관리비", L1108, 0)</f>
        <v>0</v>
      </c>
      <c r="AG1108">
        <f>IF(P1108="사용자항목5", L1108, 0)</f>
        <v>0</v>
      </c>
      <c r="AH1108">
        <f>IF(P1108="사용자항목6", L1108, 0)</f>
        <v>0</v>
      </c>
      <c r="AI1108">
        <f>IF(P1108="사용자항목7", L1108, 0)</f>
        <v>0</v>
      </c>
      <c r="AJ1108">
        <f>IF(P1108="사용자항목8", L1108, 0)</f>
        <v>0</v>
      </c>
      <c r="AK1108">
        <f>IF(P1108="사용자항목9", L1108, 0)</f>
        <v>0</v>
      </c>
      <c r="AL1108">
        <f>IF(P1108="사용자항목10", L1108, 0)</f>
        <v>0</v>
      </c>
      <c r="AM1108">
        <f>IF(P1108="사용자항목11", L1108, 0)</f>
        <v>0</v>
      </c>
      <c r="AN1108">
        <f>IF(P1108="사용자항목12", L1108, 0)</f>
        <v>0</v>
      </c>
      <c r="AO1108">
        <f>IF(P1108="사용자항목13", L1108, 0)</f>
        <v>0</v>
      </c>
      <c r="AP1108">
        <f>IF(P1108="사용자항목14", L1108, 0)</f>
        <v>0</v>
      </c>
      <c r="AQ1108">
        <f>IF(P1108="사용자항목15", L1108, 0)</f>
        <v>0</v>
      </c>
      <c r="AR1108">
        <f>IF(P1108="사용자항목16", L1108, 0)</f>
        <v>0</v>
      </c>
      <c r="AS1108">
        <f>IF(P1108="사용자항목17", L1108, 0)</f>
        <v>0</v>
      </c>
      <c r="AT1108">
        <f>IF(P1108="사용자항목18", L1108, 0)</f>
        <v>0</v>
      </c>
      <c r="AU1108">
        <f>IF(P1108="사용자항목19", L1108, 0)</f>
        <v>0</v>
      </c>
    </row>
    <row r="1109" spans="1:50" ht="23.1" customHeight="1" x14ac:dyDescent="0.3">
      <c r="A1109" s="6" t="s">
        <v>361</v>
      </c>
      <c r="B1109" s="6" t="s">
        <v>362</v>
      </c>
      <c r="C1109" s="8" t="s">
        <v>27</v>
      </c>
      <c r="D1109" s="9">
        <v>126.8</v>
      </c>
      <c r="E1109" s="9"/>
      <c r="F1109" s="9">
        <f>ROUNDDOWN(D1109*E1109, 0)</f>
        <v>0</v>
      </c>
      <c r="G1109" s="9"/>
      <c r="H1109" s="9">
        <f>ROUNDDOWN(D1109*G1109, 0)</f>
        <v>0</v>
      </c>
      <c r="I1109" s="9"/>
      <c r="J1109" s="9">
        <f>ROUNDDOWN(D1109*I1109, 0)</f>
        <v>0</v>
      </c>
      <c r="K1109" s="9">
        <f t="shared" si="859"/>
        <v>0</v>
      </c>
      <c r="L1109" s="9">
        <f t="shared" si="859"/>
        <v>0</v>
      </c>
      <c r="M1109" s="15"/>
      <c r="O1109" t="str">
        <f>""</f>
        <v/>
      </c>
      <c r="P1109" s="1" t="s">
        <v>129</v>
      </c>
      <c r="Q1109">
        <v>1</v>
      </c>
      <c r="R1109">
        <f>IF(P1109="기계경비", J1109, 0)</f>
        <v>0</v>
      </c>
      <c r="S1109">
        <f>IF(P1109="운반비", J1109, 0)</f>
        <v>0</v>
      </c>
      <c r="T1109">
        <f>IF(P1109="작업부산물", F1109, 0)</f>
        <v>0</v>
      </c>
      <c r="U1109">
        <f>IF(P1109="관급", F1109, 0)</f>
        <v>0</v>
      </c>
      <c r="V1109">
        <f>IF(P1109="외주비", J1109, 0)</f>
        <v>0</v>
      </c>
      <c r="W1109">
        <f>IF(P1109="장비비", J1109, 0)</f>
        <v>0</v>
      </c>
      <c r="X1109">
        <f>IF(P1109="폐기물처리비", J1109, 0)</f>
        <v>0</v>
      </c>
      <c r="Y1109">
        <f>IF(P1109="가설비", J1109, 0)</f>
        <v>0</v>
      </c>
      <c r="Z1109">
        <f>IF(P1109="잡비제외분", F1109, 0)</f>
        <v>0</v>
      </c>
      <c r="AA1109">
        <f>IF(P1109="사급자재대", L1109, 0)</f>
        <v>0</v>
      </c>
      <c r="AB1109">
        <f>IF(P1109="관급자재대", L1109, 0)</f>
        <v>0</v>
      </c>
      <c r="AC1109">
        <f>IF(P1109="관급자 관급 자재대", L1109, 0)</f>
        <v>0</v>
      </c>
      <c r="AD1109">
        <f>IF(P1109="사용자항목2", L1109, 0)</f>
        <v>0</v>
      </c>
      <c r="AE1109">
        <f>IF(P1109="안전관리비", L1109, 0)</f>
        <v>0</v>
      </c>
      <c r="AF1109">
        <f>IF(P1109="품질관리비", L1109, 0)</f>
        <v>0</v>
      </c>
      <c r="AG1109">
        <f>IF(P1109="사용자항목5", L1109, 0)</f>
        <v>0</v>
      </c>
      <c r="AH1109">
        <f>IF(P1109="사용자항목6", L1109, 0)</f>
        <v>0</v>
      </c>
      <c r="AI1109">
        <f>IF(P1109="사용자항목7", L1109, 0)</f>
        <v>0</v>
      </c>
      <c r="AJ1109">
        <f>IF(P1109="사용자항목8", L1109, 0)</f>
        <v>0</v>
      </c>
      <c r="AK1109">
        <f>IF(P1109="사용자항목9", L1109, 0)</f>
        <v>0</v>
      </c>
      <c r="AL1109">
        <f>IF(P1109="사용자항목10", L1109, 0)</f>
        <v>0</v>
      </c>
      <c r="AM1109">
        <f>IF(P1109="사용자항목11", L1109, 0)</f>
        <v>0</v>
      </c>
      <c r="AN1109">
        <f>IF(P1109="사용자항목12", L1109, 0)</f>
        <v>0</v>
      </c>
      <c r="AO1109">
        <f>IF(P1109="사용자항목13", L1109, 0)</f>
        <v>0</v>
      </c>
      <c r="AP1109">
        <f>IF(P1109="사용자항목14", L1109, 0)</f>
        <v>0</v>
      </c>
      <c r="AQ1109">
        <f>IF(P1109="사용자항목15", L1109, 0)</f>
        <v>0</v>
      </c>
      <c r="AR1109">
        <f>IF(P1109="사용자항목16", L1109, 0)</f>
        <v>0</v>
      </c>
      <c r="AS1109">
        <f>IF(P1109="사용자항목17", L1109, 0)</f>
        <v>0</v>
      </c>
      <c r="AT1109">
        <f>IF(P1109="사용자항목18", L1109, 0)</f>
        <v>0</v>
      </c>
      <c r="AU1109">
        <f>IF(P1109="사용자항목19", L1109, 0)</f>
        <v>0</v>
      </c>
    </row>
    <row r="1110" spans="1:50" ht="23.1" customHeight="1" x14ac:dyDescent="0.3">
      <c r="A1110" s="6" t="s">
        <v>364</v>
      </c>
      <c r="B1110" s="6" t="s">
        <v>365</v>
      </c>
      <c r="C1110" s="8" t="s">
        <v>27</v>
      </c>
      <c r="D1110" s="9">
        <v>2.5</v>
      </c>
      <c r="E1110" s="9"/>
      <c r="F1110" s="9">
        <f>ROUNDDOWN(D1110*E1110, 0)</f>
        <v>0</v>
      </c>
      <c r="G1110" s="9"/>
      <c r="H1110" s="9">
        <f>ROUNDDOWN(D1110*G1110, 0)</f>
        <v>0</v>
      </c>
      <c r="I1110" s="9"/>
      <c r="J1110" s="9">
        <f>ROUNDDOWN(D1110*I1110, 0)</f>
        <v>0</v>
      </c>
      <c r="K1110" s="9">
        <f t="shared" si="859"/>
        <v>0</v>
      </c>
      <c r="L1110" s="9">
        <f t="shared" si="859"/>
        <v>0</v>
      </c>
      <c r="M1110" s="15"/>
      <c r="O1110" t="str">
        <f>""</f>
        <v/>
      </c>
      <c r="P1110" s="1" t="s">
        <v>129</v>
      </c>
      <c r="Q1110">
        <v>1</v>
      </c>
      <c r="R1110">
        <f>IF(P1110="기계경비", J1110, 0)</f>
        <v>0</v>
      </c>
      <c r="S1110">
        <f>IF(P1110="운반비", J1110, 0)</f>
        <v>0</v>
      </c>
      <c r="T1110">
        <f>IF(P1110="작업부산물", F1110, 0)</f>
        <v>0</v>
      </c>
      <c r="U1110">
        <f>IF(P1110="관급", F1110, 0)</f>
        <v>0</v>
      </c>
      <c r="V1110">
        <f>IF(P1110="외주비", J1110, 0)</f>
        <v>0</v>
      </c>
      <c r="W1110">
        <f>IF(P1110="장비비", J1110, 0)</f>
        <v>0</v>
      </c>
      <c r="X1110">
        <f>IF(P1110="폐기물처리비", J1110, 0)</f>
        <v>0</v>
      </c>
      <c r="Y1110">
        <f>IF(P1110="가설비", J1110, 0)</f>
        <v>0</v>
      </c>
      <c r="Z1110">
        <f>IF(P1110="잡비제외분", F1110, 0)</f>
        <v>0</v>
      </c>
      <c r="AA1110">
        <f>IF(P1110="사급자재대", L1110, 0)</f>
        <v>0</v>
      </c>
      <c r="AB1110">
        <f>IF(P1110="관급자재대", L1110, 0)</f>
        <v>0</v>
      </c>
      <c r="AC1110">
        <f>IF(P1110="관급자 관급 자재대", L1110, 0)</f>
        <v>0</v>
      </c>
      <c r="AD1110">
        <f>IF(P1110="사용자항목2", L1110, 0)</f>
        <v>0</v>
      </c>
      <c r="AE1110">
        <f>IF(P1110="안전관리비", L1110, 0)</f>
        <v>0</v>
      </c>
      <c r="AF1110">
        <f>IF(P1110="품질관리비", L1110, 0)</f>
        <v>0</v>
      </c>
      <c r="AG1110">
        <f>IF(P1110="사용자항목5", L1110, 0)</f>
        <v>0</v>
      </c>
      <c r="AH1110">
        <f>IF(P1110="사용자항목6", L1110, 0)</f>
        <v>0</v>
      </c>
      <c r="AI1110">
        <f>IF(P1110="사용자항목7", L1110, 0)</f>
        <v>0</v>
      </c>
      <c r="AJ1110">
        <f>IF(P1110="사용자항목8", L1110, 0)</f>
        <v>0</v>
      </c>
      <c r="AK1110">
        <f>IF(P1110="사용자항목9", L1110, 0)</f>
        <v>0</v>
      </c>
      <c r="AL1110">
        <f>IF(P1110="사용자항목10", L1110, 0)</f>
        <v>0</v>
      </c>
      <c r="AM1110">
        <f>IF(P1110="사용자항목11", L1110, 0)</f>
        <v>0</v>
      </c>
      <c r="AN1110">
        <f>IF(P1110="사용자항목12", L1110, 0)</f>
        <v>0</v>
      </c>
      <c r="AO1110">
        <f>IF(P1110="사용자항목13", L1110, 0)</f>
        <v>0</v>
      </c>
      <c r="AP1110">
        <f>IF(P1110="사용자항목14", L1110, 0)</f>
        <v>0</v>
      </c>
      <c r="AQ1110">
        <f>IF(P1110="사용자항목15", L1110, 0)</f>
        <v>0</v>
      </c>
      <c r="AR1110">
        <f>IF(P1110="사용자항목16", L1110, 0)</f>
        <v>0</v>
      </c>
      <c r="AS1110">
        <f>IF(P1110="사용자항목17", L1110, 0)</f>
        <v>0</v>
      </c>
      <c r="AT1110">
        <f>IF(P1110="사용자항목18", L1110, 0)</f>
        <v>0</v>
      </c>
      <c r="AU1110">
        <f>IF(P1110="사용자항목19", L1110, 0)</f>
        <v>0</v>
      </c>
    </row>
    <row r="1111" spans="1:50" ht="23.1" customHeight="1" x14ac:dyDescent="0.3">
      <c r="A1111" s="7"/>
      <c r="B1111" s="7"/>
      <c r="C1111" s="14"/>
      <c r="D1111" s="9"/>
      <c r="E1111" s="9"/>
      <c r="F1111" s="9"/>
      <c r="G1111" s="9"/>
      <c r="H1111" s="9"/>
      <c r="I1111" s="9"/>
      <c r="J1111" s="9"/>
      <c r="K1111" s="9"/>
      <c r="L1111" s="9"/>
      <c r="M1111" s="9"/>
    </row>
    <row r="1112" spans="1:50" ht="23.1" customHeight="1" x14ac:dyDescent="0.3">
      <c r="A1112" s="7"/>
      <c r="B1112" s="7"/>
      <c r="C1112" s="14"/>
      <c r="D1112" s="9"/>
      <c r="E1112" s="9"/>
      <c r="F1112" s="9"/>
      <c r="G1112" s="9"/>
      <c r="H1112" s="9"/>
      <c r="I1112" s="9"/>
      <c r="J1112" s="9"/>
      <c r="K1112" s="9"/>
      <c r="L1112" s="9"/>
      <c r="M1112" s="9"/>
    </row>
    <row r="1113" spans="1:50" ht="23.1" customHeight="1" x14ac:dyDescent="0.3">
      <c r="A1113" s="7"/>
      <c r="B1113" s="7"/>
      <c r="C1113" s="14"/>
      <c r="D1113" s="9"/>
      <c r="E1113" s="9"/>
      <c r="F1113" s="9"/>
      <c r="G1113" s="9"/>
      <c r="H1113" s="9"/>
      <c r="I1113" s="9"/>
      <c r="J1113" s="9"/>
      <c r="K1113" s="9"/>
      <c r="L1113" s="9"/>
      <c r="M1113" s="9"/>
    </row>
    <row r="1114" spans="1:50" ht="23.1" customHeight="1" x14ac:dyDescent="0.3">
      <c r="A1114" s="7"/>
      <c r="B1114" s="7"/>
      <c r="C1114" s="14"/>
      <c r="D1114" s="9"/>
      <c r="E1114" s="9"/>
      <c r="F1114" s="9"/>
      <c r="G1114" s="9"/>
      <c r="H1114" s="9"/>
      <c r="I1114" s="9"/>
      <c r="J1114" s="9"/>
      <c r="K1114" s="9"/>
      <c r="L1114" s="9"/>
      <c r="M1114" s="9"/>
    </row>
    <row r="1115" spans="1:50" ht="23.1" customHeight="1" x14ac:dyDescent="0.3">
      <c r="A1115" s="7"/>
      <c r="B1115" s="7"/>
      <c r="C1115" s="14"/>
      <c r="D1115" s="9"/>
      <c r="E1115" s="9"/>
      <c r="F1115" s="9"/>
      <c r="G1115" s="9"/>
      <c r="H1115" s="9"/>
      <c r="I1115" s="9"/>
      <c r="J1115" s="9"/>
      <c r="K1115" s="9"/>
      <c r="L1115" s="9"/>
      <c r="M1115" s="9"/>
    </row>
    <row r="1116" spans="1:50" ht="23.1" customHeight="1" x14ac:dyDescent="0.3">
      <c r="A1116" s="7"/>
      <c r="B1116" s="7"/>
      <c r="C1116" s="14"/>
      <c r="D1116" s="9"/>
      <c r="E1116" s="9"/>
      <c r="F1116" s="9"/>
      <c r="G1116" s="9"/>
      <c r="H1116" s="9"/>
      <c r="I1116" s="9"/>
      <c r="J1116" s="9"/>
      <c r="K1116" s="9"/>
      <c r="L1116" s="9"/>
      <c r="M1116" s="9"/>
    </row>
    <row r="1117" spans="1:50" ht="23.1" customHeight="1" x14ac:dyDescent="0.3">
      <c r="A1117" s="7"/>
      <c r="B1117" s="7"/>
      <c r="C1117" s="14"/>
      <c r="D1117" s="9"/>
      <c r="E1117" s="9"/>
      <c r="F1117" s="9"/>
      <c r="G1117" s="9"/>
      <c r="H1117" s="9"/>
      <c r="I1117" s="9"/>
      <c r="J1117" s="9"/>
      <c r="K1117" s="9"/>
      <c r="L1117" s="9"/>
      <c r="M1117" s="9"/>
    </row>
    <row r="1118" spans="1:50" ht="23.1" customHeight="1" x14ac:dyDescent="0.3">
      <c r="A1118" s="7"/>
      <c r="B1118" s="7"/>
      <c r="C1118" s="14"/>
      <c r="D1118" s="9"/>
      <c r="E1118" s="9"/>
      <c r="F1118" s="9"/>
      <c r="G1118" s="9"/>
      <c r="H1118" s="9"/>
      <c r="I1118" s="9"/>
      <c r="J1118" s="9"/>
      <c r="K1118" s="9"/>
      <c r="L1118" s="9"/>
      <c r="M1118" s="9"/>
    </row>
    <row r="1119" spans="1:50" ht="23.1" customHeight="1" x14ac:dyDescent="0.3">
      <c r="A1119" s="7"/>
      <c r="B1119" s="7"/>
      <c r="C1119" s="14"/>
      <c r="D1119" s="9"/>
      <c r="E1119" s="9"/>
      <c r="F1119" s="9"/>
      <c r="G1119" s="9"/>
      <c r="H1119" s="9"/>
      <c r="I1119" s="9"/>
      <c r="J1119" s="9"/>
      <c r="K1119" s="9"/>
      <c r="L1119" s="9"/>
      <c r="M1119" s="9"/>
    </row>
    <row r="1120" spans="1:50" ht="23.1" customHeight="1" x14ac:dyDescent="0.3">
      <c r="A1120" s="7"/>
      <c r="B1120" s="7"/>
      <c r="C1120" s="14"/>
      <c r="D1120" s="9"/>
      <c r="E1120" s="9"/>
      <c r="F1120" s="9"/>
      <c r="G1120" s="9"/>
      <c r="H1120" s="9"/>
      <c r="I1120" s="9"/>
      <c r="J1120" s="9"/>
      <c r="K1120" s="9"/>
      <c r="L1120" s="9"/>
      <c r="M1120" s="9"/>
    </row>
    <row r="1121" spans="1:50" ht="23.1" customHeight="1" x14ac:dyDescent="0.3">
      <c r="A1121" s="7"/>
      <c r="B1121" s="7"/>
      <c r="C1121" s="14"/>
      <c r="D1121" s="9"/>
      <c r="E1121" s="9"/>
      <c r="F1121" s="9"/>
      <c r="G1121" s="9"/>
      <c r="H1121" s="9"/>
      <c r="I1121" s="9"/>
      <c r="J1121" s="9"/>
      <c r="K1121" s="9"/>
      <c r="L1121" s="9"/>
      <c r="M1121" s="9"/>
    </row>
    <row r="1122" spans="1:50" ht="23.1" customHeight="1" x14ac:dyDescent="0.3">
      <c r="A1122" s="7"/>
      <c r="B1122" s="7"/>
      <c r="C1122" s="14"/>
      <c r="D1122" s="9"/>
      <c r="E1122" s="9"/>
      <c r="F1122" s="9"/>
      <c r="G1122" s="9"/>
      <c r="H1122" s="9"/>
      <c r="I1122" s="9"/>
      <c r="J1122" s="9"/>
      <c r="K1122" s="9"/>
      <c r="L1122" s="9"/>
      <c r="M1122" s="9"/>
    </row>
    <row r="1123" spans="1:50" ht="23.1" customHeight="1" x14ac:dyDescent="0.3">
      <c r="A1123" s="7"/>
      <c r="B1123" s="7"/>
      <c r="C1123" s="14"/>
      <c r="D1123" s="9"/>
      <c r="E1123" s="9"/>
      <c r="F1123" s="9"/>
      <c r="G1123" s="9"/>
      <c r="H1123" s="9"/>
      <c r="I1123" s="9"/>
      <c r="J1123" s="9"/>
      <c r="K1123" s="9"/>
      <c r="L1123" s="9"/>
      <c r="M1123" s="9"/>
    </row>
    <row r="1124" spans="1:50" ht="23.1" customHeight="1" x14ac:dyDescent="0.3">
      <c r="A1124" s="7"/>
      <c r="B1124" s="7"/>
      <c r="C1124" s="14"/>
      <c r="D1124" s="9"/>
      <c r="E1124" s="9"/>
      <c r="F1124" s="9"/>
      <c r="G1124" s="9"/>
      <c r="H1124" s="9"/>
      <c r="I1124" s="9"/>
      <c r="J1124" s="9"/>
      <c r="K1124" s="9"/>
      <c r="L1124" s="9"/>
      <c r="M1124" s="9"/>
    </row>
    <row r="1125" spans="1:50" ht="23.1" customHeight="1" x14ac:dyDescent="0.3">
      <c r="A1125" s="10" t="s">
        <v>131</v>
      </c>
      <c r="B1125" s="11"/>
      <c r="C1125" s="12"/>
      <c r="D1125" s="13"/>
      <c r="E1125" s="13"/>
      <c r="F1125" s="13">
        <f>ROUNDDOWN(SUMIF(Q1108:Q1124, "1", F1108:F1124), 0)</f>
        <v>0</v>
      </c>
      <c r="G1125" s="13"/>
      <c r="H1125" s="13">
        <f>ROUNDDOWN(SUMIF(Q1108:Q1124, "1", H1108:H1124), 0)</f>
        <v>0</v>
      </c>
      <c r="I1125" s="13"/>
      <c r="J1125" s="13">
        <f>ROUNDDOWN(SUMIF(Q1108:Q1124, "1", J1108:J1124), 0)</f>
        <v>0</v>
      </c>
      <c r="K1125" s="13"/>
      <c r="L1125" s="13">
        <f>F1125+H1125+J1125</f>
        <v>0</v>
      </c>
      <c r="M1125" s="13"/>
      <c r="R1125">
        <f t="shared" ref="R1125:AX1125" si="860">ROUNDDOWN(SUM(R1108:R1110), 0)</f>
        <v>0</v>
      </c>
      <c r="S1125">
        <f t="shared" si="860"/>
        <v>0</v>
      </c>
      <c r="T1125">
        <f t="shared" si="860"/>
        <v>0</v>
      </c>
      <c r="U1125">
        <f t="shared" si="860"/>
        <v>0</v>
      </c>
      <c r="V1125">
        <f t="shared" si="860"/>
        <v>0</v>
      </c>
      <c r="W1125">
        <f t="shared" si="860"/>
        <v>0</v>
      </c>
      <c r="X1125">
        <f t="shared" si="860"/>
        <v>0</v>
      </c>
      <c r="Y1125">
        <f t="shared" si="860"/>
        <v>0</v>
      </c>
      <c r="Z1125">
        <f t="shared" si="860"/>
        <v>0</v>
      </c>
      <c r="AA1125">
        <f t="shared" si="860"/>
        <v>0</v>
      </c>
      <c r="AB1125">
        <f t="shared" si="860"/>
        <v>0</v>
      </c>
      <c r="AC1125">
        <f t="shared" si="860"/>
        <v>0</v>
      </c>
      <c r="AD1125">
        <f t="shared" si="860"/>
        <v>0</v>
      </c>
      <c r="AE1125">
        <f t="shared" si="860"/>
        <v>0</v>
      </c>
      <c r="AF1125">
        <f t="shared" si="860"/>
        <v>0</v>
      </c>
      <c r="AG1125">
        <f t="shared" si="860"/>
        <v>0</v>
      </c>
      <c r="AH1125">
        <f t="shared" si="860"/>
        <v>0</v>
      </c>
      <c r="AI1125">
        <f t="shared" si="860"/>
        <v>0</v>
      </c>
      <c r="AJ1125">
        <f t="shared" si="860"/>
        <v>0</v>
      </c>
      <c r="AK1125">
        <f t="shared" si="860"/>
        <v>0</v>
      </c>
      <c r="AL1125">
        <f t="shared" si="860"/>
        <v>0</v>
      </c>
      <c r="AM1125">
        <f t="shared" si="860"/>
        <v>0</v>
      </c>
      <c r="AN1125">
        <f t="shared" si="860"/>
        <v>0</v>
      </c>
      <c r="AO1125">
        <f t="shared" si="860"/>
        <v>0</v>
      </c>
      <c r="AP1125">
        <f t="shared" si="860"/>
        <v>0</v>
      </c>
      <c r="AQ1125">
        <f t="shared" si="860"/>
        <v>0</v>
      </c>
      <c r="AR1125">
        <f t="shared" si="860"/>
        <v>0</v>
      </c>
      <c r="AS1125">
        <f t="shared" si="860"/>
        <v>0</v>
      </c>
      <c r="AT1125">
        <f t="shared" si="860"/>
        <v>0</v>
      </c>
      <c r="AU1125">
        <f t="shared" si="860"/>
        <v>0</v>
      </c>
      <c r="AV1125">
        <f t="shared" si="860"/>
        <v>0</v>
      </c>
      <c r="AW1125">
        <f t="shared" si="860"/>
        <v>0</v>
      </c>
      <c r="AX1125">
        <f t="shared" si="860"/>
        <v>0</v>
      </c>
    </row>
    <row r="1126" spans="1:50" ht="23.1" customHeight="1" x14ac:dyDescent="0.3">
      <c r="A1126" s="57" t="s">
        <v>546</v>
      </c>
      <c r="B1126" s="58"/>
      <c r="C1126" s="58"/>
      <c r="D1126" s="58"/>
      <c r="E1126" s="58"/>
      <c r="F1126" s="58"/>
      <c r="G1126" s="58"/>
      <c r="H1126" s="58"/>
      <c r="I1126" s="58"/>
      <c r="J1126" s="58"/>
      <c r="K1126" s="58"/>
      <c r="L1126" s="58"/>
      <c r="M1126" s="58"/>
    </row>
    <row r="1127" spans="1:50" ht="23.1" customHeight="1" x14ac:dyDescent="0.3">
      <c r="A1127" s="6" t="s">
        <v>177</v>
      </c>
      <c r="B1127" s="6" t="s">
        <v>178</v>
      </c>
      <c r="C1127" s="8" t="s">
        <v>179</v>
      </c>
      <c r="D1127" s="9">
        <v>17</v>
      </c>
      <c r="E1127" s="9"/>
      <c r="F1127" s="9">
        <f>ROUNDDOWN(D1127*E1127, 0)</f>
        <v>0</v>
      </c>
      <c r="G1127" s="9"/>
      <c r="H1127" s="9">
        <f>ROUNDDOWN(D1127*G1127, 0)</f>
        <v>0</v>
      </c>
      <c r="I1127" s="9"/>
      <c r="J1127" s="9">
        <f>ROUNDDOWN(D1127*I1127, 0)</f>
        <v>0</v>
      </c>
      <c r="K1127" s="9">
        <f>E1127+G1127+I1127</f>
        <v>0</v>
      </c>
      <c r="L1127" s="9">
        <f>F1127+H1127+J1127</f>
        <v>0</v>
      </c>
      <c r="M1127" s="15"/>
      <c r="O1127" t="str">
        <f>""</f>
        <v/>
      </c>
      <c r="P1127" s="1" t="s">
        <v>129</v>
      </c>
      <c r="Q1127">
        <v>1</v>
      </c>
      <c r="R1127">
        <f>IF(P1127="기계경비", J1127, 0)</f>
        <v>0</v>
      </c>
      <c r="S1127">
        <f>IF(P1127="운반비", J1127, 0)</f>
        <v>0</v>
      </c>
      <c r="T1127">
        <f>IF(P1127="작업부산물", F1127, 0)</f>
        <v>0</v>
      </c>
      <c r="U1127">
        <f>IF(P1127="관급", F1127, 0)</f>
        <v>0</v>
      </c>
      <c r="V1127">
        <f>IF(P1127="외주비", J1127, 0)</f>
        <v>0</v>
      </c>
      <c r="W1127">
        <f>IF(P1127="장비비", J1127, 0)</f>
        <v>0</v>
      </c>
      <c r="X1127">
        <f>IF(P1127="폐기물처리비", J1127, 0)</f>
        <v>0</v>
      </c>
      <c r="Y1127">
        <f>IF(P1127="가설비", J1127, 0)</f>
        <v>0</v>
      </c>
      <c r="Z1127">
        <f>IF(P1127="잡비제외분", F1127, 0)</f>
        <v>0</v>
      </c>
      <c r="AA1127">
        <f>IF(P1127="사급자재대", L1127, 0)</f>
        <v>0</v>
      </c>
      <c r="AB1127">
        <f>IF(P1127="관급자재대", L1127, 0)</f>
        <v>0</v>
      </c>
      <c r="AC1127">
        <f>IF(P1127="관급자 관급 자재대", L1127, 0)</f>
        <v>0</v>
      </c>
      <c r="AD1127">
        <f>IF(P1127="사용자항목2", L1127, 0)</f>
        <v>0</v>
      </c>
      <c r="AE1127">
        <f>IF(P1127="안전관리비", L1127, 0)</f>
        <v>0</v>
      </c>
      <c r="AF1127">
        <f>IF(P1127="품질관리비", L1127, 0)</f>
        <v>0</v>
      </c>
      <c r="AG1127">
        <f>IF(P1127="사용자항목5", L1127, 0)</f>
        <v>0</v>
      </c>
      <c r="AH1127">
        <f>IF(P1127="사용자항목6", L1127, 0)</f>
        <v>0</v>
      </c>
      <c r="AI1127">
        <f>IF(P1127="사용자항목7", L1127, 0)</f>
        <v>0</v>
      </c>
      <c r="AJ1127">
        <f>IF(P1127="사용자항목8", L1127, 0)</f>
        <v>0</v>
      </c>
      <c r="AK1127">
        <f>IF(P1127="사용자항목9", L1127, 0)</f>
        <v>0</v>
      </c>
      <c r="AL1127">
        <f>IF(P1127="사용자항목10", L1127, 0)</f>
        <v>0</v>
      </c>
      <c r="AM1127">
        <f>IF(P1127="사용자항목11", L1127, 0)</f>
        <v>0</v>
      </c>
      <c r="AN1127">
        <f>IF(P1127="사용자항목12", L1127, 0)</f>
        <v>0</v>
      </c>
      <c r="AO1127">
        <f>IF(P1127="사용자항목13", L1127, 0)</f>
        <v>0</v>
      </c>
      <c r="AP1127">
        <f>IF(P1127="사용자항목14", L1127, 0)</f>
        <v>0</v>
      </c>
      <c r="AQ1127">
        <f>IF(P1127="사용자항목15", L1127, 0)</f>
        <v>0</v>
      </c>
      <c r="AR1127">
        <f>IF(P1127="사용자항목16", L1127, 0)</f>
        <v>0</v>
      </c>
      <c r="AS1127">
        <f>IF(P1127="사용자항목17", L1127, 0)</f>
        <v>0</v>
      </c>
      <c r="AT1127">
        <f>IF(P1127="사용자항목18", L1127, 0)</f>
        <v>0</v>
      </c>
      <c r="AU1127">
        <f>IF(P1127="사용자항목19", L1127, 0)</f>
        <v>0</v>
      </c>
    </row>
    <row r="1128" spans="1:50" ht="23.1" customHeight="1" x14ac:dyDescent="0.3">
      <c r="A1128" s="6" t="s">
        <v>236</v>
      </c>
      <c r="B1128" s="6" t="s">
        <v>237</v>
      </c>
      <c r="C1128" s="8" t="s">
        <v>27</v>
      </c>
      <c r="D1128" s="9">
        <v>214.9</v>
      </c>
      <c r="E1128" s="9"/>
      <c r="F1128" s="9">
        <f>ROUNDDOWN(D1128*E1128, 0)</f>
        <v>0</v>
      </c>
      <c r="G1128" s="9"/>
      <c r="H1128" s="9">
        <f>ROUNDDOWN(D1128*G1128, 0)</f>
        <v>0</v>
      </c>
      <c r="I1128" s="9"/>
      <c r="J1128" s="9">
        <f>ROUNDDOWN(D1128*I1128, 0)</f>
        <v>0</v>
      </c>
      <c r="K1128" s="9">
        <f>E1128+G1128+I1128</f>
        <v>0</v>
      </c>
      <c r="L1128" s="9">
        <f>F1128+H1128+J1128</f>
        <v>0</v>
      </c>
      <c r="M1128" s="15"/>
      <c r="O1128" t="str">
        <f>""</f>
        <v/>
      </c>
      <c r="P1128" s="1" t="s">
        <v>129</v>
      </c>
      <c r="Q1128">
        <v>1</v>
      </c>
      <c r="R1128">
        <f>IF(P1128="기계경비", J1128, 0)</f>
        <v>0</v>
      </c>
      <c r="S1128">
        <f>IF(P1128="운반비", J1128, 0)</f>
        <v>0</v>
      </c>
      <c r="T1128">
        <f>IF(P1128="작업부산물", F1128, 0)</f>
        <v>0</v>
      </c>
      <c r="U1128">
        <f>IF(P1128="관급", F1128, 0)</f>
        <v>0</v>
      </c>
      <c r="V1128">
        <f>IF(P1128="외주비", J1128, 0)</f>
        <v>0</v>
      </c>
      <c r="W1128">
        <f>IF(P1128="장비비", J1128, 0)</f>
        <v>0</v>
      </c>
      <c r="X1128">
        <f>IF(P1128="폐기물처리비", J1128, 0)</f>
        <v>0</v>
      </c>
      <c r="Y1128">
        <f>IF(P1128="가설비", J1128, 0)</f>
        <v>0</v>
      </c>
      <c r="Z1128">
        <f>IF(P1128="잡비제외분", F1128, 0)</f>
        <v>0</v>
      </c>
      <c r="AA1128">
        <f>IF(P1128="사급자재대", L1128, 0)</f>
        <v>0</v>
      </c>
      <c r="AB1128">
        <f>IF(P1128="관급자재대", L1128, 0)</f>
        <v>0</v>
      </c>
      <c r="AC1128">
        <f>IF(P1128="관급자 관급 자재대", L1128, 0)</f>
        <v>0</v>
      </c>
      <c r="AD1128">
        <f>IF(P1128="사용자항목2", L1128, 0)</f>
        <v>0</v>
      </c>
      <c r="AE1128">
        <f>IF(P1128="안전관리비", L1128, 0)</f>
        <v>0</v>
      </c>
      <c r="AF1128">
        <f>IF(P1128="품질관리비", L1128, 0)</f>
        <v>0</v>
      </c>
      <c r="AG1128">
        <f>IF(P1128="사용자항목5", L1128, 0)</f>
        <v>0</v>
      </c>
      <c r="AH1128">
        <f>IF(P1128="사용자항목6", L1128, 0)</f>
        <v>0</v>
      </c>
      <c r="AI1128">
        <f>IF(P1128="사용자항목7", L1128, 0)</f>
        <v>0</v>
      </c>
      <c r="AJ1128">
        <f>IF(P1128="사용자항목8", L1128, 0)</f>
        <v>0</v>
      </c>
      <c r="AK1128">
        <f>IF(P1128="사용자항목9", L1128, 0)</f>
        <v>0</v>
      </c>
      <c r="AL1128">
        <f>IF(P1128="사용자항목10", L1128, 0)</f>
        <v>0</v>
      </c>
      <c r="AM1128">
        <f>IF(P1128="사용자항목11", L1128, 0)</f>
        <v>0</v>
      </c>
      <c r="AN1128">
        <f>IF(P1128="사용자항목12", L1128, 0)</f>
        <v>0</v>
      </c>
      <c r="AO1128">
        <f>IF(P1128="사용자항목13", L1128, 0)</f>
        <v>0</v>
      </c>
      <c r="AP1128">
        <f>IF(P1128="사용자항목14", L1128, 0)</f>
        <v>0</v>
      </c>
      <c r="AQ1128">
        <f>IF(P1128="사용자항목15", L1128, 0)</f>
        <v>0</v>
      </c>
      <c r="AR1128">
        <f>IF(P1128="사용자항목16", L1128, 0)</f>
        <v>0</v>
      </c>
      <c r="AS1128">
        <f>IF(P1128="사용자항목17", L1128, 0)</f>
        <v>0</v>
      </c>
      <c r="AT1128">
        <f>IF(P1128="사용자항목18", L1128, 0)</f>
        <v>0</v>
      </c>
      <c r="AU1128">
        <f>IF(P1128="사용자항목19", L1128, 0)</f>
        <v>0</v>
      </c>
    </row>
    <row r="1129" spans="1:50" ht="23.1" customHeight="1" x14ac:dyDescent="0.3">
      <c r="A1129" s="7"/>
      <c r="B1129" s="7"/>
      <c r="C1129" s="14"/>
      <c r="D1129" s="9"/>
      <c r="E1129" s="9"/>
      <c r="F1129" s="9"/>
      <c r="G1129" s="9"/>
      <c r="H1129" s="9"/>
      <c r="I1129" s="9"/>
      <c r="J1129" s="9"/>
      <c r="K1129" s="9"/>
      <c r="L1129" s="9"/>
      <c r="M1129" s="9"/>
    </row>
    <row r="1130" spans="1:50" ht="23.1" customHeight="1" x14ac:dyDescent="0.3">
      <c r="A1130" s="7"/>
      <c r="B1130" s="7"/>
      <c r="C1130" s="14"/>
      <c r="D1130" s="9"/>
      <c r="E1130" s="9"/>
      <c r="F1130" s="9"/>
      <c r="G1130" s="9"/>
      <c r="H1130" s="9"/>
      <c r="I1130" s="9"/>
      <c r="J1130" s="9"/>
      <c r="K1130" s="9"/>
      <c r="L1130" s="9"/>
      <c r="M1130" s="9"/>
    </row>
    <row r="1131" spans="1:50" ht="23.1" customHeight="1" x14ac:dyDescent="0.3">
      <c r="A1131" s="7"/>
      <c r="B1131" s="7"/>
      <c r="C1131" s="14"/>
      <c r="D1131" s="9"/>
      <c r="E1131" s="9"/>
      <c r="F1131" s="9"/>
      <c r="G1131" s="9"/>
      <c r="H1131" s="9"/>
      <c r="I1131" s="9"/>
      <c r="J1131" s="9"/>
      <c r="K1131" s="9"/>
      <c r="L1131" s="9"/>
      <c r="M1131" s="9"/>
    </row>
    <row r="1132" spans="1:50" ht="23.1" customHeight="1" x14ac:dyDescent="0.3">
      <c r="A1132" s="7"/>
      <c r="B1132" s="7"/>
      <c r="C1132" s="14"/>
      <c r="D1132" s="9"/>
      <c r="E1132" s="9"/>
      <c r="F1132" s="9"/>
      <c r="G1132" s="9"/>
      <c r="H1132" s="9"/>
      <c r="I1132" s="9"/>
      <c r="J1132" s="9"/>
      <c r="K1132" s="9"/>
      <c r="L1132" s="9"/>
      <c r="M1132" s="9"/>
    </row>
    <row r="1133" spans="1:50" ht="23.1" customHeight="1" x14ac:dyDescent="0.3">
      <c r="A1133" s="7"/>
      <c r="B1133" s="7"/>
      <c r="C1133" s="14"/>
      <c r="D1133" s="9"/>
      <c r="E1133" s="9"/>
      <c r="F1133" s="9"/>
      <c r="G1133" s="9"/>
      <c r="H1133" s="9"/>
      <c r="I1133" s="9"/>
      <c r="J1133" s="9"/>
      <c r="K1133" s="9"/>
      <c r="L1133" s="9"/>
      <c r="M1133" s="9"/>
    </row>
    <row r="1134" spans="1:50" ht="23.1" customHeight="1" x14ac:dyDescent="0.3">
      <c r="A1134" s="7"/>
      <c r="B1134" s="7"/>
      <c r="C1134" s="14"/>
      <c r="D1134" s="9"/>
      <c r="E1134" s="9"/>
      <c r="F1134" s="9"/>
      <c r="G1134" s="9"/>
      <c r="H1134" s="9"/>
      <c r="I1134" s="9"/>
      <c r="J1134" s="9"/>
      <c r="K1134" s="9"/>
      <c r="L1134" s="9"/>
      <c r="M1134" s="9"/>
    </row>
    <row r="1135" spans="1:50" ht="23.1" customHeight="1" x14ac:dyDescent="0.3">
      <c r="A1135" s="7"/>
      <c r="B1135" s="7"/>
      <c r="C1135" s="14"/>
      <c r="D1135" s="9"/>
      <c r="E1135" s="9"/>
      <c r="F1135" s="9"/>
      <c r="G1135" s="9"/>
      <c r="H1135" s="9"/>
      <c r="I1135" s="9"/>
      <c r="J1135" s="9"/>
      <c r="K1135" s="9"/>
      <c r="L1135" s="9"/>
      <c r="M1135" s="9"/>
    </row>
    <row r="1136" spans="1:50" ht="23.1" customHeight="1" x14ac:dyDescent="0.3">
      <c r="A1136" s="7"/>
      <c r="B1136" s="7"/>
      <c r="C1136" s="14"/>
      <c r="D1136" s="9"/>
      <c r="E1136" s="9"/>
      <c r="F1136" s="9"/>
      <c r="G1136" s="9"/>
      <c r="H1136" s="9"/>
      <c r="I1136" s="9"/>
      <c r="J1136" s="9"/>
      <c r="K1136" s="9"/>
      <c r="L1136" s="9"/>
      <c r="M1136" s="9"/>
    </row>
    <row r="1137" spans="1:50" ht="23.1" customHeight="1" x14ac:dyDescent="0.3">
      <c r="A1137" s="7"/>
      <c r="B1137" s="7"/>
      <c r="C1137" s="14"/>
      <c r="D1137" s="9"/>
      <c r="E1137" s="9"/>
      <c r="F1137" s="9"/>
      <c r="G1137" s="9"/>
      <c r="H1137" s="9"/>
      <c r="I1137" s="9"/>
      <c r="J1137" s="9"/>
      <c r="K1137" s="9"/>
      <c r="L1137" s="9"/>
      <c r="M1137" s="9"/>
    </row>
    <row r="1138" spans="1:50" ht="23.1" customHeight="1" x14ac:dyDescent="0.3">
      <c r="A1138" s="7"/>
      <c r="B1138" s="7"/>
      <c r="C1138" s="14"/>
      <c r="D1138" s="9"/>
      <c r="E1138" s="9"/>
      <c r="F1138" s="9"/>
      <c r="G1138" s="9"/>
      <c r="H1138" s="9"/>
      <c r="I1138" s="9"/>
      <c r="J1138" s="9"/>
      <c r="K1138" s="9"/>
      <c r="L1138" s="9"/>
      <c r="M1138" s="9"/>
    </row>
    <row r="1139" spans="1:50" ht="23.1" customHeight="1" x14ac:dyDescent="0.3">
      <c r="A1139" s="7"/>
      <c r="B1139" s="7"/>
      <c r="C1139" s="14"/>
      <c r="D1139" s="9"/>
      <c r="E1139" s="9"/>
      <c r="F1139" s="9"/>
      <c r="G1139" s="9"/>
      <c r="H1139" s="9"/>
      <c r="I1139" s="9"/>
      <c r="J1139" s="9"/>
      <c r="K1139" s="9"/>
      <c r="L1139" s="9"/>
      <c r="M1139" s="9"/>
    </row>
    <row r="1140" spans="1:50" ht="23.1" customHeight="1" x14ac:dyDescent="0.3">
      <c r="A1140" s="7"/>
      <c r="B1140" s="7"/>
      <c r="C1140" s="14"/>
      <c r="D1140" s="9"/>
      <c r="E1140" s="9"/>
      <c r="F1140" s="9"/>
      <c r="G1140" s="9"/>
      <c r="H1140" s="9"/>
      <c r="I1140" s="9"/>
      <c r="J1140" s="9"/>
      <c r="K1140" s="9"/>
      <c r="L1140" s="9"/>
      <c r="M1140" s="9"/>
    </row>
    <row r="1141" spans="1:50" ht="23.1" customHeight="1" x14ac:dyDescent="0.3">
      <c r="A1141" s="7"/>
      <c r="B1141" s="7"/>
      <c r="C1141" s="14"/>
      <c r="D1141" s="9"/>
      <c r="E1141" s="9"/>
      <c r="F1141" s="9"/>
      <c r="G1141" s="9"/>
      <c r="H1141" s="9"/>
      <c r="I1141" s="9"/>
      <c r="J1141" s="9"/>
      <c r="K1141" s="9"/>
      <c r="L1141" s="9"/>
      <c r="M1141" s="9"/>
    </row>
    <row r="1142" spans="1:50" ht="23.1" customHeight="1" x14ac:dyDescent="0.3">
      <c r="A1142" s="7"/>
      <c r="B1142" s="7"/>
      <c r="C1142" s="14"/>
      <c r="D1142" s="9"/>
      <c r="E1142" s="9"/>
      <c r="F1142" s="9"/>
      <c r="G1142" s="9"/>
      <c r="H1142" s="9"/>
      <c r="I1142" s="9"/>
      <c r="J1142" s="9"/>
      <c r="K1142" s="9"/>
      <c r="L1142" s="9"/>
      <c r="M1142" s="9"/>
    </row>
    <row r="1143" spans="1:50" ht="23.1" customHeight="1" x14ac:dyDescent="0.3">
      <c r="A1143" s="7"/>
      <c r="B1143" s="7"/>
      <c r="C1143" s="14"/>
      <c r="D1143" s="9"/>
      <c r="E1143" s="9"/>
      <c r="F1143" s="9"/>
      <c r="G1143" s="9"/>
      <c r="H1143" s="9"/>
      <c r="I1143" s="9"/>
      <c r="J1143" s="9"/>
      <c r="K1143" s="9"/>
      <c r="L1143" s="9"/>
      <c r="M1143" s="9"/>
    </row>
    <row r="1144" spans="1:50" ht="23.1" customHeight="1" x14ac:dyDescent="0.3">
      <c r="A1144" s="10" t="s">
        <v>131</v>
      </c>
      <c r="B1144" s="11"/>
      <c r="C1144" s="12"/>
      <c r="D1144" s="13"/>
      <c r="E1144" s="13"/>
      <c r="F1144" s="13">
        <f>ROUNDDOWN(SUMIF(Q1127:Q1143, "1", F1127:F1143), 0)</f>
        <v>0</v>
      </c>
      <c r="G1144" s="13"/>
      <c r="H1144" s="13">
        <f>ROUNDDOWN(SUMIF(Q1127:Q1143, "1", H1127:H1143), 0)</f>
        <v>0</v>
      </c>
      <c r="I1144" s="13"/>
      <c r="J1144" s="13">
        <f>ROUNDDOWN(SUMIF(Q1127:Q1143, "1", J1127:J1143), 0)</f>
        <v>0</v>
      </c>
      <c r="K1144" s="13"/>
      <c r="L1144" s="13">
        <f>F1144+H1144+J1144</f>
        <v>0</v>
      </c>
      <c r="M1144" s="13"/>
      <c r="R1144">
        <f t="shared" ref="R1144:AX1144" si="861">ROUNDDOWN(SUM(R1127:R1128), 0)</f>
        <v>0</v>
      </c>
      <c r="S1144">
        <f t="shared" si="861"/>
        <v>0</v>
      </c>
      <c r="T1144">
        <f t="shared" si="861"/>
        <v>0</v>
      </c>
      <c r="U1144">
        <f t="shared" si="861"/>
        <v>0</v>
      </c>
      <c r="V1144">
        <f t="shared" si="861"/>
        <v>0</v>
      </c>
      <c r="W1144">
        <f t="shared" si="861"/>
        <v>0</v>
      </c>
      <c r="X1144">
        <f t="shared" si="861"/>
        <v>0</v>
      </c>
      <c r="Y1144">
        <f t="shared" si="861"/>
        <v>0</v>
      </c>
      <c r="Z1144">
        <f t="shared" si="861"/>
        <v>0</v>
      </c>
      <c r="AA1144">
        <f t="shared" si="861"/>
        <v>0</v>
      </c>
      <c r="AB1144">
        <f t="shared" si="861"/>
        <v>0</v>
      </c>
      <c r="AC1144">
        <f t="shared" si="861"/>
        <v>0</v>
      </c>
      <c r="AD1144">
        <f t="shared" si="861"/>
        <v>0</v>
      </c>
      <c r="AE1144">
        <f t="shared" si="861"/>
        <v>0</v>
      </c>
      <c r="AF1144">
        <f t="shared" si="861"/>
        <v>0</v>
      </c>
      <c r="AG1144">
        <f t="shared" si="861"/>
        <v>0</v>
      </c>
      <c r="AH1144">
        <f t="shared" si="861"/>
        <v>0</v>
      </c>
      <c r="AI1144">
        <f t="shared" si="861"/>
        <v>0</v>
      </c>
      <c r="AJ1144">
        <f t="shared" si="861"/>
        <v>0</v>
      </c>
      <c r="AK1144">
        <f t="shared" si="861"/>
        <v>0</v>
      </c>
      <c r="AL1144">
        <f t="shared" si="861"/>
        <v>0</v>
      </c>
      <c r="AM1144">
        <f t="shared" si="861"/>
        <v>0</v>
      </c>
      <c r="AN1144">
        <f t="shared" si="861"/>
        <v>0</v>
      </c>
      <c r="AO1144">
        <f t="shared" si="861"/>
        <v>0</v>
      </c>
      <c r="AP1144">
        <f t="shared" si="861"/>
        <v>0</v>
      </c>
      <c r="AQ1144">
        <f t="shared" si="861"/>
        <v>0</v>
      </c>
      <c r="AR1144">
        <f t="shared" si="861"/>
        <v>0</v>
      </c>
      <c r="AS1144">
        <f t="shared" si="861"/>
        <v>0</v>
      </c>
      <c r="AT1144">
        <f t="shared" si="861"/>
        <v>0</v>
      </c>
      <c r="AU1144">
        <f t="shared" si="861"/>
        <v>0</v>
      </c>
      <c r="AV1144">
        <f t="shared" si="861"/>
        <v>0</v>
      </c>
      <c r="AW1144">
        <f t="shared" si="861"/>
        <v>0</v>
      </c>
      <c r="AX1144">
        <f t="shared" si="861"/>
        <v>0</v>
      </c>
    </row>
    <row r="1145" spans="1:50" ht="23.1" customHeight="1" x14ac:dyDescent="0.3">
      <c r="A1145" s="57" t="s">
        <v>547</v>
      </c>
      <c r="B1145" s="58"/>
      <c r="C1145" s="58"/>
      <c r="D1145" s="58"/>
      <c r="E1145" s="58"/>
      <c r="F1145" s="58"/>
      <c r="G1145" s="58"/>
      <c r="H1145" s="58"/>
      <c r="I1145" s="58"/>
      <c r="J1145" s="58"/>
      <c r="K1145" s="58"/>
      <c r="L1145" s="58"/>
      <c r="M1145" s="58"/>
    </row>
    <row r="1146" spans="1:50" ht="23.1" customHeight="1" x14ac:dyDescent="0.3">
      <c r="A1146" s="6" t="s">
        <v>238</v>
      </c>
      <c r="B1146" s="6" t="s">
        <v>239</v>
      </c>
      <c r="C1146" s="8" t="s">
        <v>44</v>
      </c>
      <c r="D1146" s="9">
        <v>3.8</v>
      </c>
      <c r="E1146" s="9"/>
      <c r="F1146" s="9">
        <f>ROUNDDOWN(D1146*E1146, 0)</f>
        <v>0</v>
      </c>
      <c r="G1146" s="9"/>
      <c r="H1146" s="9">
        <f>ROUNDDOWN(D1146*G1146, 0)</f>
        <v>0</v>
      </c>
      <c r="I1146" s="9"/>
      <c r="J1146" s="9">
        <f>ROUNDDOWN(D1146*I1146, 0)</f>
        <v>0</v>
      </c>
      <c r="K1146" s="9">
        <f>E1146+G1146+I1146</f>
        <v>0</v>
      </c>
      <c r="L1146" s="9">
        <f>F1146+H1146+J1146</f>
        <v>0</v>
      </c>
      <c r="M1146" s="15"/>
      <c r="O1146" t="str">
        <f>""</f>
        <v/>
      </c>
      <c r="P1146" s="1" t="s">
        <v>129</v>
      </c>
      <c r="Q1146">
        <v>1</v>
      </c>
      <c r="R1146">
        <f>IF(P1146="기계경비", J1146, 0)</f>
        <v>0</v>
      </c>
      <c r="S1146">
        <f>IF(P1146="운반비", J1146, 0)</f>
        <v>0</v>
      </c>
      <c r="T1146">
        <f>IF(P1146="작업부산물", F1146, 0)</f>
        <v>0</v>
      </c>
      <c r="U1146">
        <f>IF(P1146="관급", F1146, 0)</f>
        <v>0</v>
      </c>
      <c r="V1146">
        <f>IF(P1146="외주비", J1146, 0)</f>
        <v>0</v>
      </c>
      <c r="W1146">
        <f>IF(P1146="장비비", J1146, 0)</f>
        <v>0</v>
      </c>
      <c r="X1146">
        <f>IF(P1146="폐기물처리비", J1146, 0)</f>
        <v>0</v>
      </c>
      <c r="Y1146">
        <f>IF(P1146="가설비", J1146, 0)</f>
        <v>0</v>
      </c>
      <c r="Z1146">
        <f>IF(P1146="잡비제외분", F1146, 0)</f>
        <v>0</v>
      </c>
      <c r="AA1146">
        <f>IF(P1146="사급자재대", L1146, 0)</f>
        <v>0</v>
      </c>
      <c r="AB1146">
        <f>IF(P1146="관급자재대", L1146, 0)</f>
        <v>0</v>
      </c>
      <c r="AC1146">
        <f>IF(P1146="관급자 관급 자재대", L1146, 0)</f>
        <v>0</v>
      </c>
      <c r="AD1146">
        <f>IF(P1146="사용자항목2", L1146, 0)</f>
        <v>0</v>
      </c>
      <c r="AE1146">
        <f>IF(P1146="안전관리비", L1146, 0)</f>
        <v>0</v>
      </c>
      <c r="AF1146">
        <f>IF(P1146="품질관리비", L1146, 0)</f>
        <v>0</v>
      </c>
      <c r="AG1146">
        <f>IF(P1146="사용자항목5", L1146, 0)</f>
        <v>0</v>
      </c>
      <c r="AH1146">
        <f>IF(P1146="사용자항목6", L1146, 0)</f>
        <v>0</v>
      </c>
      <c r="AI1146">
        <f>IF(P1146="사용자항목7", L1146, 0)</f>
        <v>0</v>
      </c>
      <c r="AJ1146">
        <f>IF(P1146="사용자항목8", L1146, 0)</f>
        <v>0</v>
      </c>
      <c r="AK1146">
        <f>IF(P1146="사용자항목9", L1146, 0)</f>
        <v>0</v>
      </c>
      <c r="AL1146">
        <f>IF(P1146="사용자항목10", L1146, 0)</f>
        <v>0</v>
      </c>
      <c r="AM1146">
        <f>IF(P1146="사용자항목11", L1146, 0)</f>
        <v>0</v>
      </c>
      <c r="AN1146">
        <f>IF(P1146="사용자항목12", L1146, 0)</f>
        <v>0</v>
      </c>
      <c r="AO1146">
        <f>IF(P1146="사용자항목13", L1146, 0)</f>
        <v>0</v>
      </c>
      <c r="AP1146">
        <f>IF(P1146="사용자항목14", L1146, 0)</f>
        <v>0</v>
      </c>
      <c r="AQ1146">
        <f>IF(P1146="사용자항목15", L1146, 0)</f>
        <v>0</v>
      </c>
      <c r="AR1146">
        <f>IF(P1146="사용자항목16", L1146, 0)</f>
        <v>0</v>
      </c>
      <c r="AS1146">
        <f>IF(P1146="사용자항목17", L1146, 0)</f>
        <v>0</v>
      </c>
      <c r="AT1146">
        <f>IF(P1146="사용자항목18", L1146, 0)</f>
        <v>0</v>
      </c>
      <c r="AU1146">
        <f>IF(P1146="사용자항목19", L1146, 0)</f>
        <v>0</v>
      </c>
    </row>
    <row r="1147" spans="1:50" ht="23.1" customHeight="1" x14ac:dyDescent="0.3">
      <c r="A1147" s="7"/>
      <c r="B1147" s="7"/>
      <c r="C1147" s="14"/>
      <c r="D1147" s="9"/>
      <c r="E1147" s="9"/>
      <c r="F1147" s="9"/>
      <c r="G1147" s="9"/>
      <c r="H1147" s="9"/>
      <c r="I1147" s="9"/>
      <c r="J1147" s="9"/>
      <c r="K1147" s="9"/>
      <c r="L1147" s="9"/>
      <c r="M1147" s="9"/>
    </row>
    <row r="1148" spans="1:50" ht="23.1" customHeight="1" x14ac:dyDescent="0.3">
      <c r="A1148" s="7"/>
      <c r="B1148" s="7"/>
      <c r="C1148" s="14"/>
      <c r="D1148" s="9"/>
      <c r="E1148" s="9"/>
      <c r="F1148" s="9"/>
      <c r="G1148" s="9"/>
      <c r="H1148" s="9"/>
      <c r="I1148" s="9"/>
      <c r="J1148" s="9"/>
      <c r="K1148" s="9"/>
      <c r="L1148" s="9"/>
      <c r="M1148" s="9"/>
    </row>
    <row r="1149" spans="1:50" ht="23.1" customHeight="1" x14ac:dyDescent="0.3">
      <c r="A1149" s="7"/>
      <c r="B1149" s="7"/>
      <c r="C1149" s="14"/>
      <c r="D1149" s="9"/>
      <c r="E1149" s="9"/>
      <c r="F1149" s="9"/>
      <c r="G1149" s="9"/>
      <c r="H1149" s="9"/>
      <c r="I1149" s="9"/>
      <c r="J1149" s="9"/>
      <c r="K1149" s="9"/>
      <c r="L1149" s="9"/>
      <c r="M1149" s="9"/>
    </row>
    <row r="1150" spans="1:50" ht="23.1" customHeight="1" x14ac:dyDescent="0.3">
      <c r="A1150" s="7"/>
      <c r="B1150" s="7"/>
      <c r="C1150" s="14"/>
      <c r="D1150" s="9"/>
      <c r="E1150" s="9"/>
      <c r="F1150" s="9"/>
      <c r="G1150" s="9"/>
      <c r="H1150" s="9"/>
      <c r="I1150" s="9"/>
      <c r="J1150" s="9"/>
      <c r="K1150" s="9"/>
      <c r="L1150" s="9"/>
      <c r="M1150" s="9"/>
    </row>
    <row r="1151" spans="1:50" ht="23.1" customHeight="1" x14ac:dyDescent="0.3">
      <c r="A1151" s="7"/>
      <c r="B1151" s="7"/>
      <c r="C1151" s="14"/>
      <c r="D1151" s="9"/>
      <c r="E1151" s="9"/>
      <c r="F1151" s="9"/>
      <c r="G1151" s="9"/>
      <c r="H1151" s="9"/>
      <c r="I1151" s="9"/>
      <c r="J1151" s="9"/>
      <c r="K1151" s="9"/>
      <c r="L1151" s="9"/>
      <c r="M1151" s="9"/>
    </row>
    <row r="1152" spans="1:50" ht="23.1" customHeight="1" x14ac:dyDescent="0.3">
      <c r="A1152" s="7"/>
      <c r="B1152" s="7"/>
      <c r="C1152" s="14"/>
      <c r="D1152" s="9"/>
      <c r="E1152" s="9"/>
      <c r="F1152" s="9"/>
      <c r="G1152" s="9"/>
      <c r="H1152" s="9"/>
      <c r="I1152" s="9"/>
      <c r="J1152" s="9"/>
      <c r="K1152" s="9"/>
      <c r="L1152" s="9"/>
      <c r="M1152" s="9"/>
    </row>
    <row r="1153" spans="1:50" ht="23.1" customHeight="1" x14ac:dyDescent="0.3">
      <c r="A1153" s="7"/>
      <c r="B1153" s="7"/>
      <c r="C1153" s="14"/>
      <c r="D1153" s="9"/>
      <c r="E1153" s="9"/>
      <c r="F1153" s="9"/>
      <c r="G1153" s="9"/>
      <c r="H1153" s="9"/>
      <c r="I1153" s="9"/>
      <c r="J1153" s="9"/>
      <c r="K1153" s="9"/>
      <c r="L1153" s="9"/>
      <c r="M1153" s="9"/>
    </row>
    <row r="1154" spans="1:50" ht="23.1" customHeight="1" x14ac:dyDescent="0.3">
      <c r="A1154" s="7"/>
      <c r="B1154" s="7"/>
      <c r="C1154" s="14"/>
      <c r="D1154" s="9"/>
      <c r="E1154" s="9"/>
      <c r="F1154" s="9"/>
      <c r="G1154" s="9"/>
      <c r="H1154" s="9"/>
      <c r="I1154" s="9"/>
      <c r="J1154" s="9"/>
      <c r="K1154" s="9"/>
      <c r="L1154" s="9"/>
      <c r="M1154" s="9"/>
    </row>
    <row r="1155" spans="1:50" ht="23.1" customHeight="1" x14ac:dyDescent="0.3">
      <c r="A1155" s="7"/>
      <c r="B1155" s="7"/>
      <c r="C1155" s="14"/>
      <c r="D1155" s="9"/>
      <c r="E1155" s="9"/>
      <c r="F1155" s="9"/>
      <c r="G1155" s="9"/>
      <c r="H1155" s="9"/>
      <c r="I1155" s="9"/>
      <c r="J1155" s="9"/>
      <c r="K1155" s="9"/>
      <c r="L1155" s="9"/>
      <c r="M1155" s="9"/>
    </row>
    <row r="1156" spans="1:50" ht="23.1" customHeight="1" x14ac:dyDescent="0.3">
      <c r="A1156" s="7"/>
      <c r="B1156" s="7"/>
      <c r="C1156" s="14"/>
      <c r="D1156" s="9"/>
      <c r="E1156" s="9"/>
      <c r="F1156" s="9"/>
      <c r="G1156" s="9"/>
      <c r="H1156" s="9"/>
      <c r="I1156" s="9"/>
      <c r="J1156" s="9"/>
      <c r="K1156" s="9"/>
      <c r="L1156" s="9"/>
      <c r="M1156" s="9"/>
    </row>
    <row r="1157" spans="1:50" ht="23.1" customHeight="1" x14ac:dyDescent="0.3">
      <c r="A1157" s="7"/>
      <c r="B1157" s="7"/>
      <c r="C1157" s="14"/>
      <c r="D1157" s="9"/>
      <c r="E1157" s="9"/>
      <c r="F1157" s="9"/>
      <c r="G1157" s="9"/>
      <c r="H1157" s="9"/>
      <c r="I1157" s="9"/>
      <c r="J1157" s="9"/>
      <c r="K1157" s="9"/>
      <c r="L1157" s="9"/>
      <c r="M1157" s="9"/>
    </row>
    <row r="1158" spans="1:50" ht="23.1" customHeight="1" x14ac:dyDescent="0.3">
      <c r="A1158" s="7"/>
      <c r="B1158" s="7"/>
      <c r="C1158" s="14"/>
      <c r="D1158" s="9"/>
      <c r="E1158" s="9"/>
      <c r="F1158" s="9"/>
      <c r="G1158" s="9"/>
      <c r="H1158" s="9"/>
      <c r="I1158" s="9"/>
      <c r="J1158" s="9"/>
      <c r="K1158" s="9"/>
      <c r="L1158" s="9"/>
      <c r="M1158" s="9"/>
    </row>
    <row r="1159" spans="1:50" ht="23.1" customHeight="1" x14ac:dyDescent="0.3">
      <c r="A1159" s="7"/>
      <c r="B1159" s="7"/>
      <c r="C1159" s="14"/>
      <c r="D1159" s="9"/>
      <c r="E1159" s="9"/>
      <c r="F1159" s="9"/>
      <c r="G1159" s="9"/>
      <c r="H1159" s="9"/>
      <c r="I1159" s="9"/>
      <c r="J1159" s="9"/>
      <c r="K1159" s="9"/>
      <c r="L1159" s="9"/>
      <c r="M1159" s="9"/>
    </row>
    <row r="1160" spans="1:50" ht="23.1" customHeight="1" x14ac:dyDescent="0.3">
      <c r="A1160" s="7"/>
      <c r="B1160" s="7"/>
      <c r="C1160" s="14"/>
      <c r="D1160" s="9"/>
      <c r="E1160" s="9"/>
      <c r="F1160" s="9"/>
      <c r="G1160" s="9"/>
      <c r="H1160" s="9"/>
      <c r="I1160" s="9"/>
      <c r="J1160" s="9"/>
      <c r="K1160" s="9"/>
      <c r="L1160" s="9"/>
      <c r="M1160" s="9"/>
    </row>
    <row r="1161" spans="1:50" ht="23.1" customHeight="1" x14ac:dyDescent="0.3">
      <c r="A1161" s="7"/>
      <c r="B1161" s="7"/>
      <c r="C1161" s="14"/>
      <c r="D1161" s="9"/>
      <c r="E1161" s="9"/>
      <c r="F1161" s="9"/>
      <c r="G1161" s="9"/>
      <c r="H1161" s="9"/>
      <c r="I1161" s="9"/>
      <c r="J1161" s="9"/>
      <c r="K1161" s="9"/>
      <c r="L1161" s="9"/>
      <c r="M1161" s="9"/>
    </row>
    <row r="1162" spans="1:50" ht="23.1" customHeight="1" x14ac:dyDescent="0.3">
      <c r="A1162" s="7"/>
      <c r="B1162" s="7"/>
      <c r="C1162" s="14"/>
      <c r="D1162" s="9"/>
      <c r="E1162" s="9"/>
      <c r="F1162" s="9"/>
      <c r="G1162" s="9"/>
      <c r="H1162" s="9"/>
      <c r="I1162" s="9"/>
      <c r="J1162" s="9"/>
      <c r="K1162" s="9"/>
      <c r="L1162" s="9"/>
      <c r="M1162" s="9"/>
    </row>
    <row r="1163" spans="1:50" ht="23.1" customHeight="1" x14ac:dyDescent="0.3">
      <c r="A1163" s="10" t="s">
        <v>131</v>
      </c>
      <c r="B1163" s="11"/>
      <c r="C1163" s="12"/>
      <c r="D1163" s="13"/>
      <c r="E1163" s="13"/>
      <c r="F1163" s="13">
        <f>ROUNDDOWN(SUMIF(Q1146:Q1162, "1", F1146:F1162), 0)</f>
        <v>0</v>
      </c>
      <c r="G1163" s="13"/>
      <c r="H1163" s="13">
        <f>ROUNDDOWN(SUMIF(Q1146:Q1162, "1", H1146:H1162), 0)</f>
        <v>0</v>
      </c>
      <c r="I1163" s="13"/>
      <c r="J1163" s="13">
        <f>ROUNDDOWN(SUMIF(Q1146:Q1162, "1", J1146:J1162), 0)</f>
        <v>0</v>
      </c>
      <c r="K1163" s="13"/>
      <c r="L1163" s="13">
        <f>F1163+H1163+J1163</f>
        <v>0</v>
      </c>
      <c r="M1163" s="13"/>
      <c r="R1163">
        <f t="shared" ref="R1163:AX1163" si="862">ROUNDDOWN(SUM(R1146:R1146), 0)</f>
        <v>0</v>
      </c>
      <c r="S1163">
        <f t="shared" si="862"/>
        <v>0</v>
      </c>
      <c r="T1163">
        <f t="shared" si="862"/>
        <v>0</v>
      </c>
      <c r="U1163">
        <f t="shared" si="862"/>
        <v>0</v>
      </c>
      <c r="V1163">
        <f t="shared" si="862"/>
        <v>0</v>
      </c>
      <c r="W1163">
        <f t="shared" si="862"/>
        <v>0</v>
      </c>
      <c r="X1163">
        <f t="shared" si="862"/>
        <v>0</v>
      </c>
      <c r="Y1163">
        <f t="shared" si="862"/>
        <v>0</v>
      </c>
      <c r="Z1163">
        <f t="shared" si="862"/>
        <v>0</v>
      </c>
      <c r="AA1163">
        <f t="shared" si="862"/>
        <v>0</v>
      </c>
      <c r="AB1163">
        <f t="shared" si="862"/>
        <v>0</v>
      </c>
      <c r="AC1163">
        <f t="shared" si="862"/>
        <v>0</v>
      </c>
      <c r="AD1163">
        <f t="shared" si="862"/>
        <v>0</v>
      </c>
      <c r="AE1163">
        <f t="shared" si="862"/>
        <v>0</v>
      </c>
      <c r="AF1163">
        <f t="shared" si="862"/>
        <v>0</v>
      </c>
      <c r="AG1163">
        <f t="shared" si="862"/>
        <v>0</v>
      </c>
      <c r="AH1163">
        <f t="shared" si="862"/>
        <v>0</v>
      </c>
      <c r="AI1163">
        <f t="shared" si="862"/>
        <v>0</v>
      </c>
      <c r="AJ1163">
        <f t="shared" si="862"/>
        <v>0</v>
      </c>
      <c r="AK1163">
        <f t="shared" si="862"/>
        <v>0</v>
      </c>
      <c r="AL1163">
        <f t="shared" si="862"/>
        <v>0</v>
      </c>
      <c r="AM1163">
        <f t="shared" si="862"/>
        <v>0</v>
      </c>
      <c r="AN1163">
        <f t="shared" si="862"/>
        <v>0</v>
      </c>
      <c r="AO1163">
        <f t="shared" si="862"/>
        <v>0</v>
      </c>
      <c r="AP1163">
        <f t="shared" si="862"/>
        <v>0</v>
      </c>
      <c r="AQ1163">
        <f t="shared" si="862"/>
        <v>0</v>
      </c>
      <c r="AR1163">
        <f t="shared" si="862"/>
        <v>0</v>
      </c>
      <c r="AS1163">
        <f t="shared" si="862"/>
        <v>0</v>
      </c>
      <c r="AT1163">
        <f t="shared" si="862"/>
        <v>0</v>
      </c>
      <c r="AU1163">
        <f t="shared" si="862"/>
        <v>0</v>
      </c>
      <c r="AV1163">
        <f t="shared" si="862"/>
        <v>0</v>
      </c>
      <c r="AW1163">
        <f t="shared" si="862"/>
        <v>0</v>
      </c>
      <c r="AX1163">
        <f t="shared" si="862"/>
        <v>0</v>
      </c>
    </row>
    <row r="1164" spans="1:50" ht="23.1" customHeight="1" x14ac:dyDescent="0.3">
      <c r="A1164" s="57" t="s">
        <v>548</v>
      </c>
      <c r="B1164" s="58"/>
      <c r="C1164" s="58"/>
      <c r="D1164" s="58"/>
      <c r="E1164" s="58"/>
      <c r="F1164" s="58"/>
      <c r="G1164" s="58"/>
      <c r="H1164" s="58"/>
      <c r="I1164" s="58"/>
      <c r="J1164" s="58"/>
      <c r="K1164" s="58"/>
      <c r="L1164" s="58"/>
      <c r="M1164" s="58"/>
    </row>
    <row r="1165" spans="1:50" ht="23.1" customHeight="1" x14ac:dyDescent="0.3">
      <c r="A1165" s="6" t="s">
        <v>244</v>
      </c>
      <c r="B1165" s="6" t="s">
        <v>245</v>
      </c>
      <c r="C1165" s="8" t="s">
        <v>44</v>
      </c>
      <c r="D1165" s="9">
        <v>5.4</v>
      </c>
      <c r="E1165" s="9"/>
      <c r="F1165" s="9">
        <f>ROUNDDOWN(D1165*E1165, 0)</f>
        <v>0</v>
      </c>
      <c r="G1165" s="9"/>
      <c r="H1165" s="9">
        <f>ROUNDDOWN(D1165*G1165, 0)</f>
        <v>0</v>
      </c>
      <c r="I1165" s="9"/>
      <c r="J1165" s="9">
        <f>ROUNDDOWN(D1165*I1165, 0)</f>
        <v>0</v>
      </c>
      <c r="K1165" s="9">
        <f>E1165+G1165+I1165</f>
        <v>0</v>
      </c>
      <c r="L1165" s="9">
        <f>F1165+H1165+J1165</f>
        <v>0</v>
      </c>
      <c r="M1165" s="15"/>
      <c r="O1165" t="str">
        <f>""</f>
        <v/>
      </c>
      <c r="P1165" s="1" t="s">
        <v>129</v>
      </c>
      <c r="Q1165">
        <v>1</v>
      </c>
      <c r="R1165">
        <f>IF(P1165="기계경비", J1165, 0)</f>
        <v>0</v>
      </c>
      <c r="S1165">
        <f>IF(P1165="운반비", J1165, 0)</f>
        <v>0</v>
      </c>
      <c r="T1165">
        <f>IF(P1165="작업부산물", F1165, 0)</f>
        <v>0</v>
      </c>
      <c r="U1165">
        <f>IF(P1165="관급", F1165, 0)</f>
        <v>0</v>
      </c>
      <c r="V1165">
        <f>IF(P1165="외주비", J1165, 0)</f>
        <v>0</v>
      </c>
      <c r="W1165">
        <f>IF(P1165="장비비", J1165, 0)</f>
        <v>0</v>
      </c>
      <c r="X1165">
        <f>IF(P1165="폐기물처리비", J1165, 0)</f>
        <v>0</v>
      </c>
      <c r="Y1165">
        <f>IF(P1165="가설비", J1165, 0)</f>
        <v>0</v>
      </c>
      <c r="Z1165">
        <f>IF(P1165="잡비제외분", F1165, 0)</f>
        <v>0</v>
      </c>
      <c r="AA1165">
        <f>IF(P1165="사급자재대", L1165, 0)</f>
        <v>0</v>
      </c>
      <c r="AB1165">
        <f>IF(P1165="관급자재대", L1165, 0)</f>
        <v>0</v>
      </c>
      <c r="AC1165">
        <f>IF(P1165="관급자 관급 자재대", L1165, 0)</f>
        <v>0</v>
      </c>
      <c r="AD1165">
        <f>IF(P1165="사용자항목2", L1165, 0)</f>
        <v>0</v>
      </c>
      <c r="AE1165">
        <f>IF(P1165="안전관리비", L1165, 0)</f>
        <v>0</v>
      </c>
      <c r="AF1165">
        <f>IF(P1165="품질관리비", L1165, 0)</f>
        <v>0</v>
      </c>
      <c r="AG1165">
        <f>IF(P1165="사용자항목5", L1165, 0)</f>
        <v>0</v>
      </c>
      <c r="AH1165">
        <f>IF(P1165="사용자항목6", L1165, 0)</f>
        <v>0</v>
      </c>
      <c r="AI1165">
        <f>IF(P1165="사용자항목7", L1165, 0)</f>
        <v>0</v>
      </c>
      <c r="AJ1165">
        <f>IF(P1165="사용자항목8", L1165, 0)</f>
        <v>0</v>
      </c>
      <c r="AK1165">
        <f>IF(P1165="사용자항목9", L1165, 0)</f>
        <v>0</v>
      </c>
      <c r="AL1165">
        <f>IF(P1165="사용자항목10", L1165, 0)</f>
        <v>0</v>
      </c>
      <c r="AM1165">
        <f>IF(P1165="사용자항목11", L1165, 0)</f>
        <v>0</v>
      </c>
      <c r="AN1165">
        <f>IF(P1165="사용자항목12", L1165, 0)</f>
        <v>0</v>
      </c>
      <c r="AO1165">
        <f>IF(P1165="사용자항목13", L1165, 0)</f>
        <v>0</v>
      </c>
      <c r="AP1165">
        <f>IF(P1165="사용자항목14", L1165, 0)</f>
        <v>0</v>
      </c>
      <c r="AQ1165">
        <f>IF(P1165="사용자항목15", L1165, 0)</f>
        <v>0</v>
      </c>
      <c r="AR1165">
        <f>IF(P1165="사용자항목16", L1165, 0)</f>
        <v>0</v>
      </c>
      <c r="AS1165">
        <f>IF(P1165="사용자항목17", L1165, 0)</f>
        <v>0</v>
      </c>
      <c r="AT1165">
        <f>IF(P1165="사용자항목18", L1165, 0)</f>
        <v>0</v>
      </c>
      <c r="AU1165">
        <f>IF(P1165="사용자항목19", L1165, 0)</f>
        <v>0</v>
      </c>
    </row>
    <row r="1166" spans="1:50" ht="23.1" customHeight="1" x14ac:dyDescent="0.3">
      <c r="A1166" s="7"/>
      <c r="B1166" s="7"/>
      <c r="C1166" s="14"/>
      <c r="D1166" s="9"/>
      <c r="E1166" s="9"/>
      <c r="F1166" s="9"/>
      <c r="G1166" s="9"/>
      <c r="H1166" s="9"/>
      <c r="I1166" s="9"/>
      <c r="J1166" s="9"/>
      <c r="K1166" s="9"/>
      <c r="L1166" s="9"/>
      <c r="M1166" s="9"/>
    </row>
    <row r="1167" spans="1:50" ht="23.1" customHeight="1" x14ac:dyDescent="0.3">
      <c r="A1167" s="7"/>
      <c r="B1167" s="7"/>
      <c r="C1167" s="14"/>
      <c r="D1167" s="9"/>
      <c r="E1167" s="9"/>
      <c r="F1167" s="9"/>
      <c r="G1167" s="9"/>
      <c r="H1167" s="9"/>
      <c r="I1167" s="9"/>
      <c r="J1167" s="9"/>
      <c r="K1167" s="9"/>
      <c r="L1167" s="9"/>
      <c r="M1167" s="9"/>
    </row>
    <row r="1168" spans="1:50" ht="23.1" customHeight="1" x14ac:dyDescent="0.3">
      <c r="A1168" s="7"/>
      <c r="B1168" s="7"/>
      <c r="C1168" s="14"/>
      <c r="D1168" s="9"/>
      <c r="E1168" s="9"/>
      <c r="F1168" s="9"/>
      <c r="G1168" s="9"/>
      <c r="H1168" s="9"/>
      <c r="I1168" s="9"/>
      <c r="J1168" s="9"/>
      <c r="K1168" s="9"/>
      <c r="L1168" s="9"/>
      <c r="M1168" s="9"/>
    </row>
    <row r="1169" spans="1:50" ht="23.1" customHeight="1" x14ac:dyDescent="0.3">
      <c r="A1169" s="7"/>
      <c r="B1169" s="7"/>
      <c r="C1169" s="14"/>
      <c r="D1169" s="9"/>
      <c r="E1169" s="9"/>
      <c r="F1169" s="9"/>
      <c r="G1169" s="9"/>
      <c r="H1169" s="9"/>
      <c r="I1169" s="9"/>
      <c r="J1169" s="9"/>
      <c r="K1169" s="9"/>
      <c r="L1169" s="9"/>
      <c r="M1169" s="9"/>
    </row>
    <row r="1170" spans="1:50" ht="23.1" customHeight="1" x14ac:dyDescent="0.3">
      <c r="A1170" s="7"/>
      <c r="B1170" s="7"/>
      <c r="C1170" s="14"/>
      <c r="D1170" s="9"/>
      <c r="E1170" s="9"/>
      <c r="F1170" s="9"/>
      <c r="G1170" s="9"/>
      <c r="H1170" s="9"/>
      <c r="I1170" s="9"/>
      <c r="J1170" s="9"/>
      <c r="K1170" s="9"/>
      <c r="L1170" s="9"/>
      <c r="M1170" s="9"/>
    </row>
    <row r="1171" spans="1:50" ht="23.1" customHeight="1" x14ac:dyDescent="0.3">
      <c r="A1171" s="7"/>
      <c r="B1171" s="7"/>
      <c r="C1171" s="14"/>
      <c r="D1171" s="9"/>
      <c r="E1171" s="9"/>
      <c r="F1171" s="9"/>
      <c r="G1171" s="9"/>
      <c r="H1171" s="9"/>
      <c r="I1171" s="9"/>
      <c r="J1171" s="9"/>
      <c r="K1171" s="9"/>
      <c r="L1171" s="9"/>
      <c r="M1171" s="9"/>
    </row>
    <row r="1172" spans="1:50" ht="23.1" customHeight="1" x14ac:dyDescent="0.3">
      <c r="A1172" s="7"/>
      <c r="B1172" s="7"/>
      <c r="C1172" s="14"/>
      <c r="D1172" s="9"/>
      <c r="E1172" s="9"/>
      <c r="F1172" s="9"/>
      <c r="G1172" s="9"/>
      <c r="H1172" s="9"/>
      <c r="I1172" s="9"/>
      <c r="J1172" s="9"/>
      <c r="K1172" s="9"/>
      <c r="L1172" s="9"/>
      <c r="M1172" s="9"/>
    </row>
    <row r="1173" spans="1:50" ht="23.1" customHeight="1" x14ac:dyDescent="0.3">
      <c r="A1173" s="7"/>
      <c r="B1173" s="7"/>
      <c r="C1173" s="14"/>
      <c r="D1173" s="9"/>
      <c r="E1173" s="9"/>
      <c r="F1173" s="9"/>
      <c r="G1173" s="9"/>
      <c r="H1173" s="9"/>
      <c r="I1173" s="9"/>
      <c r="J1173" s="9"/>
      <c r="K1173" s="9"/>
      <c r="L1173" s="9"/>
      <c r="M1173" s="9"/>
    </row>
    <row r="1174" spans="1:50" ht="23.1" customHeight="1" x14ac:dyDescent="0.3">
      <c r="A1174" s="7"/>
      <c r="B1174" s="7"/>
      <c r="C1174" s="14"/>
      <c r="D1174" s="9"/>
      <c r="E1174" s="9"/>
      <c r="F1174" s="9"/>
      <c r="G1174" s="9"/>
      <c r="H1174" s="9"/>
      <c r="I1174" s="9"/>
      <c r="J1174" s="9"/>
      <c r="K1174" s="9"/>
      <c r="L1174" s="9"/>
      <c r="M1174" s="9"/>
    </row>
    <row r="1175" spans="1:50" ht="23.1" customHeight="1" x14ac:dyDescent="0.3">
      <c r="A1175" s="7"/>
      <c r="B1175" s="7"/>
      <c r="C1175" s="14"/>
      <c r="D1175" s="9"/>
      <c r="E1175" s="9"/>
      <c r="F1175" s="9"/>
      <c r="G1175" s="9"/>
      <c r="H1175" s="9"/>
      <c r="I1175" s="9"/>
      <c r="J1175" s="9"/>
      <c r="K1175" s="9"/>
      <c r="L1175" s="9"/>
      <c r="M1175" s="9"/>
    </row>
    <row r="1176" spans="1:50" ht="23.1" customHeight="1" x14ac:dyDescent="0.3">
      <c r="A1176" s="7"/>
      <c r="B1176" s="7"/>
      <c r="C1176" s="14"/>
      <c r="D1176" s="9"/>
      <c r="E1176" s="9"/>
      <c r="F1176" s="9"/>
      <c r="G1176" s="9"/>
      <c r="H1176" s="9"/>
      <c r="I1176" s="9"/>
      <c r="J1176" s="9"/>
      <c r="K1176" s="9"/>
      <c r="L1176" s="9"/>
      <c r="M1176" s="9"/>
    </row>
    <row r="1177" spans="1:50" ht="23.1" customHeight="1" x14ac:dyDescent="0.3">
      <c r="A1177" s="7"/>
      <c r="B1177" s="7"/>
      <c r="C1177" s="14"/>
      <c r="D1177" s="9"/>
      <c r="E1177" s="9"/>
      <c r="F1177" s="9"/>
      <c r="G1177" s="9"/>
      <c r="H1177" s="9"/>
      <c r="I1177" s="9"/>
      <c r="J1177" s="9"/>
      <c r="K1177" s="9"/>
      <c r="L1177" s="9"/>
      <c r="M1177" s="9"/>
    </row>
    <row r="1178" spans="1:50" ht="23.1" customHeight="1" x14ac:dyDescent="0.3">
      <c r="A1178" s="7"/>
      <c r="B1178" s="7"/>
      <c r="C1178" s="14"/>
      <c r="D1178" s="9"/>
      <c r="E1178" s="9"/>
      <c r="F1178" s="9"/>
      <c r="G1178" s="9"/>
      <c r="H1178" s="9"/>
      <c r="I1178" s="9"/>
      <c r="J1178" s="9"/>
      <c r="K1178" s="9"/>
      <c r="L1178" s="9"/>
      <c r="M1178" s="9"/>
    </row>
    <row r="1179" spans="1:50" ht="23.1" customHeight="1" x14ac:dyDescent="0.3">
      <c r="A1179" s="7"/>
      <c r="B1179" s="7"/>
      <c r="C1179" s="14"/>
      <c r="D1179" s="9"/>
      <c r="E1179" s="9"/>
      <c r="F1179" s="9"/>
      <c r="G1179" s="9"/>
      <c r="H1179" s="9"/>
      <c r="I1179" s="9"/>
      <c r="J1179" s="9"/>
      <c r="K1179" s="9"/>
      <c r="L1179" s="9"/>
      <c r="M1179" s="9"/>
    </row>
    <row r="1180" spans="1:50" ht="23.1" customHeight="1" x14ac:dyDescent="0.3">
      <c r="A1180" s="7"/>
      <c r="B1180" s="7"/>
      <c r="C1180" s="14"/>
      <c r="D1180" s="9"/>
      <c r="E1180" s="9"/>
      <c r="F1180" s="9"/>
      <c r="G1180" s="9"/>
      <c r="H1180" s="9"/>
      <c r="I1180" s="9"/>
      <c r="J1180" s="9"/>
      <c r="K1180" s="9"/>
      <c r="L1180" s="9"/>
      <c r="M1180" s="9"/>
    </row>
    <row r="1181" spans="1:50" ht="23.1" customHeight="1" x14ac:dyDescent="0.3">
      <c r="A1181" s="7"/>
      <c r="B1181" s="7"/>
      <c r="C1181" s="14"/>
      <c r="D1181" s="9"/>
      <c r="E1181" s="9"/>
      <c r="F1181" s="9"/>
      <c r="G1181" s="9"/>
      <c r="H1181" s="9"/>
      <c r="I1181" s="9"/>
      <c r="J1181" s="9"/>
      <c r="K1181" s="9"/>
      <c r="L1181" s="9"/>
      <c r="M1181" s="9"/>
    </row>
    <row r="1182" spans="1:50" ht="23.1" customHeight="1" x14ac:dyDescent="0.3">
      <c r="A1182" s="10" t="s">
        <v>131</v>
      </c>
      <c r="B1182" s="11"/>
      <c r="C1182" s="12"/>
      <c r="D1182" s="13"/>
      <c r="E1182" s="13"/>
      <c r="F1182" s="13">
        <f>ROUNDDOWN(SUMIF(Q1165:Q1181, "1", F1165:F1181), 0)</f>
        <v>0</v>
      </c>
      <c r="G1182" s="13"/>
      <c r="H1182" s="13">
        <f>ROUNDDOWN(SUMIF(Q1165:Q1181, "1", H1165:H1181), 0)</f>
        <v>0</v>
      </c>
      <c r="I1182" s="13"/>
      <c r="J1182" s="13">
        <f>ROUNDDOWN(SUMIF(Q1165:Q1181, "1", J1165:J1181), 0)</f>
        <v>0</v>
      </c>
      <c r="K1182" s="13"/>
      <c r="L1182" s="13">
        <f>F1182+H1182+J1182</f>
        <v>0</v>
      </c>
      <c r="M1182" s="13"/>
      <c r="R1182">
        <f t="shared" ref="R1182:AX1182" si="863">ROUNDDOWN(SUM(R1165:R1165), 0)</f>
        <v>0</v>
      </c>
      <c r="S1182">
        <f t="shared" si="863"/>
        <v>0</v>
      </c>
      <c r="T1182">
        <f t="shared" si="863"/>
        <v>0</v>
      </c>
      <c r="U1182">
        <f t="shared" si="863"/>
        <v>0</v>
      </c>
      <c r="V1182">
        <f t="shared" si="863"/>
        <v>0</v>
      </c>
      <c r="W1182">
        <f t="shared" si="863"/>
        <v>0</v>
      </c>
      <c r="X1182">
        <f t="shared" si="863"/>
        <v>0</v>
      </c>
      <c r="Y1182">
        <f t="shared" si="863"/>
        <v>0</v>
      </c>
      <c r="Z1182">
        <f t="shared" si="863"/>
        <v>0</v>
      </c>
      <c r="AA1182">
        <f t="shared" si="863"/>
        <v>0</v>
      </c>
      <c r="AB1182">
        <f t="shared" si="863"/>
        <v>0</v>
      </c>
      <c r="AC1182">
        <f t="shared" si="863"/>
        <v>0</v>
      </c>
      <c r="AD1182">
        <f t="shared" si="863"/>
        <v>0</v>
      </c>
      <c r="AE1182">
        <f t="shared" si="863"/>
        <v>0</v>
      </c>
      <c r="AF1182">
        <f t="shared" si="863"/>
        <v>0</v>
      </c>
      <c r="AG1182">
        <f t="shared" si="863"/>
        <v>0</v>
      </c>
      <c r="AH1182">
        <f t="shared" si="863"/>
        <v>0</v>
      </c>
      <c r="AI1182">
        <f t="shared" si="863"/>
        <v>0</v>
      </c>
      <c r="AJ1182">
        <f t="shared" si="863"/>
        <v>0</v>
      </c>
      <c r="AK1182">
        <f t="shared" si="863"/>
        <v>0</v>
      </c>
      <c r="AL1182">
        <f t="shared" si="863"/>
        <v>0</v>
      </c>
      <c r="AM1182">
        <f t="shared" si="863"/>
        <v>0</v>
      </c>
      <c r="AN1182">
        <f t="shared" si="863"/>
        <v>0</v>
      </c>
      <c r="AO1182">
        <f t="shared" si="863"/>
        <v>0</v>
      </c>
      <c r="AP1182">
        <f t="shared" si="863"/>
        <v>0</v>
      </c>
      <c r="AQ1182">
        <f t="shared" si="863"/>
        <v>0</v>
      </c>
      <c r="AR1182">
        <f t="shared" si="863"/>
        <v>0</v>
      </c>
      <c r="AS1182">
        <f t="shared" si="863"/>
        <v>0</v>
      </c>
      <c r="AT1182">
        <f t="shared" si="863"/>
        <v>0</v>
      </c>
      <c r="AU1182">
        <f t="shared" si="863"/>
        <v>0</v>
      </c>
      <c r="AV1182">
        <f t="shared" si="863"/>
        <v>0</v>
      </c>
      <c r="AW1182">
        <f t="shared" si="863"/>
        <v>0</v>
      </c>
      <c r="AX1182">
        <f t="shared" si="863"/>
        <v>0</v>
      </c>
    </row>
    <row r="1183" spans="1:50" ht="23.1" customHeight="1" x14ac:dyDescent="0.3">
      <c r="A1183" s="57" t="s">
        <v>549</v>
      </c>
      <c r="B1183" s="58"/>
      <c r="C1183" s="58"/>
      <c r="D1183" s="58"/>
      <c r="E1183" s="58"/>
      <c r="F1183" s="58"/>
      <c r="G1183" s="58"/>
      <c r="H1183" s="58"/>
      <c r="I1183" s="58"/>
      <c r="J1183" s="58"/>
      <c r="K1183" s="58"/>
      <c r="L1183" s="58"/>
      <c r="M1183" s="58"/>
    </row>
    <row r="1184" spans="1:50" ht="23.1" customHeight="1" x14ac:dyDescent="0.3">
      <c r="A1184" s="6" t="s">
        <v>246</v>
      </c>
      <c r="B1184" s="6" t="s">
        <v>247</v>
      </c>
      <c r="C1184" s="8" t="s">
        <v>27</v>
      </c>
      <c r="D1184" s="9">
        <v>53.8</v>
      </c>
      <c r="E1184" s="9"/>
      <c r="F1184" s="9">
        <f>ROUNDDOWN(D1184*E1184, 0)</f>
        <v>0</v>
      </c>
      <c r="G1184" s="9"/>
      <c r="H1184" s="9">
        <f>ROUNDDOWN(D1184*G1184, 0)</f>
        <v>0</v>
      </c>
      <c r="I1184" s="9"/>
      <c r="J1184" s="9">
        <f>ROUNDDOWN(D1184*I1184, 0)</f>
        <v>0</v>
      </c>
      <c r="K1184" s="9">
        <f>E1184+G1184+I1184</f>
        <v>0</v>
      </c>
      <c r="L1184" s="9">
        <f>F1184+H1184+J1184</f>
        <v>0</v>
      </c>
      <c r="M1184" s="15"/>
      <c r="O1184" t="str">
        <f>""</f>
        <v/>
      </c>
      <c r="P1184" s="1" t="s">
        <v>129</v>
      </c>
      <c r="Q1184">
        <v>1</v>
      </c>
      <c r="R1184">
        <f>IF(P1184="기계경비", J1184, 0)</f>
        <v>0</v>
      </c>
      <c r="S1184">
        <f>IF(P1184="운반비", J1184, 0)</f>
        <v>0</v>
      </c>
      <c r="T1184">
        <f>IF(P1184="작업부산물", F1184, 0)</f>
        <v>0</v>
      </c>
      <c r="U1184">
        <f>IF(P1184="관급", F1184, 0)</f>
        <v>0</v>
      </c>
      <c r="V1184">
        <f>IF(P1184="외주비", J1184, 0)</f>
        <v>0</v>
      </c>
      <c r="W1184">
        <f>IF(P1184="장비비", J1184, 0)</f>
        <v>0</v>
      </c>
      <c r="X1184">
        <f>IF(P1184="폐기물처리비", J1184, 0)</f>
        <v>0</v>
      </c>
      <c r="Y1184">
        <f>IF(P1184="가설비", J1184, 0)</f>
        <v>0</v>
      </c>
      <c r="Z1184">
        <f>IF(P1184="잡비제외분", F1184, 0)</f>
        <v>0</v>
      </c>
      <c r="AA1184">
        <f>IF(P1184="사급자재대", L1184, 0)</f>
        <v>0</v>
      </c>
      <c r="AB1184">
        <f>IF(P1184="관급자재대", L1184, 0)</f>
        <v>0</v>
      </c>
      <c r="AC1184">
        <f>IF(P1184="관급자 관급 자재대", L1184, 0)</f>
        <v>0</v>
      </c>
      <c r="AD1184">
        <f>IF(P1184="사용자항목2", L1184, 0)</f>
        <v>0</v>
      </c>
      <c r="AE1184">
        <f>IF(P1184="안전관리비", L1184, 0)</f>
        <v>0</v>
      </c>
      <c r="AF1184">
        <f>IF(P1184="품질관리비", L1184, 0)</f>
        <v>0</v>
      </c>
      <c r="AG1184">
        <f>IF(P1184="사용자항목5", L1184, 0)</f>
        <v>0</v>
      </c>
      <c r="AH1184">
        <f>IF(P1184="사용자항목6", L1184, 0)</f>
        <v>0</v>
      </c>
      <c r="AI1184">
        <f>IF(P1184="사용자항목7", L1184, 0)</f>
        <v>0</v>
      </c>
      <c r="AJ1184">
        <f>IF(P1184="사용자항목8", L1184, 0)</f>
        <v>0</v>
      </c>
      <c r="AK1184">
        <f>IF(P1184="사용자항목9", L1184, 0)</f>
        <v>0</v>
      </c>
      <c r="AL1184">
        <f>IF(P1184="사용자항목10", L1184, 0)</f>
        <v>0</v>
      </c>
      <c r="AM1184">
        <f>IF(P1184="사용자항목11", L1184, 0)</f>
        <v>0</v>
      </c>
      <c r="AN1184">
        <f>IF(P1184="사용자항목12", L1184, 0)</f>
        <v>0</v>
      </c>
      <c r="AO1184">
        <f>IF(P1184="사용자항목13", L1184, 0)</f>
        <v>0</v>
      </c>
      <c r="AP1184">
        <f>IF(P1184="사용자항목14", L1184, 0)</f>
        <v>0</v>
      </c>
      <c r="AQ1184">
        <f>IF(P1184="사용자항목15", L1184, 0)</f>
        <v>0</v>
      </c>
      <c r="AR1184">
        <f>IF(P1184="사용자항목16", L1184, 0)</f>
        <v>0</v>
      </c>
      <c r="AS1184">
        <f>IF(P1184="사용자항목17", L1184, 0)</f>
        <v>0</v>
      </c>
      <c r="AT1184">
        <f>IF(P1184="사용자항목18", L1184, 0)</f>
        <v>0</v>
      </c>
      <c r="AU1184">
        <f>IF(P1184="사용자항목19", L1184, 0)</f>
        <v>0</v>
      </c>
    </row>
    <row r="1185" spans="1:13" ht="23.1" customHeight="1" x14ac:dyDescent="0.3">
      <c r="A1185" s="7"/>
      <c r="B1185" s="7"/>
      <c r="C1185" s="14"/>
      <c r="D1185" s="9"/>
      <c r="E1185" s="9"/>
      <c r="F1185" s="9"/>
      <c r="G1185" s="9"/>
      <c r="H1185" s="9"/>
      <c r="I1185" s="9"/>
      <c r="J1185" s="9"/>
      <c r="K1185" s="9"/>
      <c r="L1185" s="9"/>
      <c r="M1185" s="9"/>
    </row>
    <row r="1186" spans="1:13" ht="23.1" customHeight="1" x14ac:dyDescent="0.3">
      <c r="A1186" s="7"/>
      <c r="B1186" s="7"/>
      <c r="C1186" s="14"/>
      <c r="D1186" s="9"/>
      <c r="E1186" s="9"/>
      <c r="F1186" s="9"/>
      <c r="G1186" s="9"/>
      <c r="H1186" s="9"/>
      <c r="I1186" s="9"/>
      <c r="J1186" s="9"/>
      <c r="K1186" s="9"/>
      <c r="L1186" s="9"/>
      <c r="M1186" s="9"/>
    </row>
    <row r="1187" spans="1:13" ht="23.1" customHeight="1" x14ac:dyDescent="0.3">
      <c r="A1187" s="7"/>
      <c r="B1187" s="7"/>
      <c r="C1187" s="14"/>
      <c r="D1187" s="9"/>
      <c r="E1187" s="9"/>
      <c r="F1187" s="9"/>
      <c r="G1187" s="9"/>
      <c r="H1187" s="9"/>
      <c r="I1187" s="9"/>
      <c r="J1187" s="9"/>
      <c r="K1187" s="9"/>
      <c r="L1187" s="9"/>
      <c r="M1187" s="9"/>
    </row>
    <row r="1188" spans="1:13" ht="23.1" customHeight="1" x14ac:dyDescent="0.3">
      <c r="A1188" s="7"/>
      <c r="B1188" s="7"/>
      <c r="C1188" s="14"/>
      <c r="D1188" s="9"/>
      <c r="E1188" s="9"/>
      <c r="F1188" s="9"/>
      <c r="G1188" s="9"/>
      <c r="H1188" s="9"/>
      <c r="I1188" s="9"/>
      <c r="J1188" s="9"/>
      <c r="K1188" s="9"/>
      <c r="L1188" s="9"/>
      <c r="M1188" s="9"/>
    </row>
    <row r="1189" spans="1:13" ht="23.1" customHeight="1" x14ac:dyDescent="0.3">
      <c r="A1189" s="7"/>
      <c r="B1189" s="7"/>
      <c r="C1189" s="14"/>
      <c r="D1189" s="9"/>
      <c r="E1189" s="9"/>
      <c r="F1189" s="9"/>
      <c r="G1189" s="9"/>
      <c r="H1189" s="9"/>
      <c r="I1189" s="9"/>
      <c r="J1189" s="9"/>
      <c r="K1189" s="9"/>
      <c r="L1189" s="9"/>
      <c r="M1189" s="9"/>
    </row>
    <row r="1190" spans="1:13" ht="23.1" customHeight="1" x14ac:dyDescent="0.3">
      <c r="A1190" s="7"/>
      <c r="B1190" s="7"/>
      <c r="C1190" s="14"/>
      <c r="D1190" s="9"/>
      <c r="E1190" s="9"/>
      <c r="F1190" s="9"/>
      <c r="G1190" s="9"/>
      <c r="H1190" s="9"/>
      <c r="I1190" s="9"/>
      <c r="J1190" s="9"/>
      <c r="K1190" s="9"/>
      <c r="L1190" s="9"/>
      <c r="M1190" s="9"/>
    </row>
    <row r="1191" spans="1:13" ht="23.1" customHeight="1" x14ac:dyDescent="0.3">
      <c r="A1191" s="7"/>
      <c r="B1191" s="7"/>
      <c r="C1191" s="14"/>
      <c r="D1191" s="9"/>
      <c r="E1191" s="9"/>
      <c r="F1191" s="9"/>
      <c r="G1191" s="9"/>
      <c r="H1191" s="9"/>
      <c r="I1191" s="9"/>
      <c r="J1191" s="9"/>
      <c r="K1191" s="9"/>
      <c r="L1191" s="9"/>
      <c r="M1191" s="9"/>
    </row>
    <row r="1192" spans="1:13" ht="23.1" customHeight="1" x14ac:dyDescent="0.3">
      <c r="A1192" s="7"/>
      <c r="B1192" s="7"/>
      <c r="C1192" s="14"/>
      <c r="D1192" s="9"/>
      <c r="E1192" s="9"/>
      <c r="F1192" s="9"/>
      <c r="G1192" s="9"/>
      <c r="H1192" s="9"/>
      <c r="I1192" s="9"/>
      <c r="J1192" s="9"/>
      <c r="K1192" s="9"/>
      <c r="L1192" s="9"/>
      <c r="M1192" s="9"/>
    </row>
    <row r="1193" spans="1:13" ht="23.1" customHeight="1" x14ac:dyDescent="0.3">
      <c r="A1193" s="7"/>
      <c r="B1193" s="7"/>
      <c r="C1193" s="14"/>
      <c r="D1193" s="9"/>
      <c r="E1193" s="9"/>
      <c r="F1193" s="9"/>
      <c r="G1193" s="9"/>
      <c r="H1193" s="9"/>
      <c r="I1193" s="9"/>
      <c r="J1193" s="9"/>
      <c r="K1193" s="9"/>
      <c r="L1193" s="9"/>
      <c r="M1193" s="9"/>
    </row>
    <row r="1194" spans="1:13" ht="23.1" customHeight="1" x14ac:dyDescent="0.3">
      <c r="A1194" s="7"/>
      <c r="B1194" s="7"/>
      <c r="C1194" s="14"/>
      <c r="D1194" s="9"/>
      <c r="E1194" s="9"/>
      <c r="F1194" s="9"/>
      <c r="G1194" s="9"/>
      <c r="H1194" s="9"/>
      <c r="I1194" s="9"/>
      <c r="J1194" s="9"/>
      <c r="K1194" s="9"/>
      <c r="L1194" s="9"/>
      <c r="M1194" s="9"/>
    </row>
    <row r="1195" spans="1:13" ht="23.1" customHeight="1" x14ac:dyDescent="0.3">
      <c r="A1195" s="7"/>
      <c r="B1195" s="7"/>
      <c r="C1195" s="14"/>
      <c r="D1195" s="9"/>
      <c r="E1195" s="9"/>
      <c r="F1195" s="9"/>
      <c r="G1195" s="9"/>
      <c r="H1195" s="9"/>
      <c r="I1195" s="9"/>
      <c r="J1195" s="9"/>
      <c r="K1195" s="9"/>
      <c r="L1195" s="9"/>
      <c r="M1195" s="9"/>
    </row>
    <row r="1196" spans="1:13" ht="23.1" customHeight="1" x14ac:dyDescent="0.3">
      <c r="A1196" s="7"/>
      <c r="B1196" s="7"/>
      <c r="C1196" s="14"/>
      <c r="D1196" s="9"/>
      <c r="E1196" s="9"/>
      <c r="F1196" s="9"/>
      <c r="G1196" s="9"/>
      <c r="H1196" s="9"/>
      <c r="I1196" s="9"/>
      <c r="J1196" s="9"/>
      <c r="K1196" s="9"/>
      <c r="L1196" s="9"/>
      <c r="M1196" s="9"/>
    </row>
    <row r="1197" spans="1:13" ht="23.1" customHeight="1" x14ac:dyDescent="0.3">
      <c r="A1197" s="7"/>
      <c r="B1197" s="7"/>
      <c r="C1197" s="14"/>
      <c r="D1197" s="9"/>
      <c r="E1197" s="9"/>
      <c r="F1197" s="9"/>
      <c r="G1197" s="9"/>
      <c r="H1197" s="9"/>
      <c r="I1197" s="9"/>
      <c r="J1197" s="9"/>
      <c r="K1197" s="9"/>
      <c r="L1197" s="9"/>
      <c r="M1197" s="9"/>
    </row>
    <row r="1198" spans="1:13" ht="23.1" customHeight="1" x14ac:dyDescent="0.3">
      <c r="A1198" s="7"/>
      <c r="B1198" s="7"/>
      <c r="C1198" s="14"/>
      <c r="D1198" s="9"/>
      <c r="E1198" s="9"/>
      <c r="F1198" s="9"/>
      <c r="G1198" s="9"/>
      <c r="H1198" s="9"/>
      <c r="I1198" s="9"/>
      <c r="J1198" s="9"/>
      <c r="K1198" s="9"/>
      <c r="L1198" s="9"/>
      <c r="M1198" s="9"/>
    </row>
    <row r="1199" spans="1:13" ht="23.1" customHeight="1" x14ac:dyDescent="0.3">
      <c r="A1199" s="7"/>
      <c r="B1199" s="7"/>
      <c r="C1199" s="14"/>
      <c r="D1199" s="9"/>
      <c r="E1199" s="9"/>
      <c r="F1199" s="9"/>
      <c r="G1199" s="9"/>
      <c r="H1199" s="9"/>
      <c r="I1199" s="9"/>
      <c r="J1199" s="9"/>
      <c r="K1199" s="9"/>
      <c r="L1199" s="9"/>
      <c r="M1199" s="9"/>
    </row>
    <row r="1200" spans="1:13" ht="23.1" customHeight="1" x14ac:dyDescent="0.3">
      <c r="A1200" s="7"/>
      <c r="B1200" s="7"/>
      <c r="C1200" s="14"/>
      <c r="D1200" s="9"/>
      <c r="E1200" s="9"/>
      <c r="F1200" s="9"/>
      <c r="G1200" s="9"/>
      <c r="H1200" s="9"/>
      <c r="I1200" s="9"/>
      <c r="J1200" s="9"/>
      <c r="K1200" s="9"/>
      <c r="L1200" s="9"/>
      <c r="M1200" s="9"/>
    </row>
    <row r="1201" spans="1:50" ht="23.1" customHeight="1" x14ac:dyDescent="0.3">
      <c r="A1201" s="10" t="s">
        <v>131</v>
      </c>
      <c r="B1201" s="11"/>
      <c r="C1201" s="12"/>
      <c r="D1201" s="13"/>
      <c r="E1201" s="13"/>
      <c r="F1201" s="13">
        <f>ROUNDDOWN(SUMIF(Q1184:Q1200, "1", F1184:F1200), 0)</f>
        <v>0</v>
      </c>
      <c r="G1201" s="13"/>
      <c r="H1201" s="13">
        <f>ROUNDDOWN(SUMIF(Q1184:Q1200, "1", H1184:H1200), 0)</f>
        <v>0</v>
      </c>
      <c r="I1201" s="13"/>
      <c r="J1201" s="13">
        <f>ROUNDDOWN(SUMIF(Q1184:Q1200, "1", J1184:J1200), 0)</f>
        <v>0</v>
      </c>
      <c r="K1201" s="13"/>
      <c r="L1201" s="13">
        <f>F1201+H1201+J1201</f>
        <v>0</v>
      </c>
      <c r="M1201" s="13"/>
      <c r="R1201">
        <f t="shared" ref="R1201:AX1201" si="864">ROUNDDOWN(SUM(R1184:R1184), 0)</f>
        <v>0</v>
      </c>
      <c r="S1201">
        <f t="shared" si="864"/>
        <v>0</v>
      </c>
      <c r="T1201">
        <f t="shared" si="864"/>
        <v>0</v>
      </c>
      <c r="U1201">
        <f t="shared" si="864"/>
        <v>0</v>
      </c>
      <c r="V1201">
        <f t="shared" si="864"/>
        <v>0</v>
      </c>
      <c r="W1201">
        <f t="shared" si="864"/>
        <v>0</v>
      </c>
      <c r="X1201">
        <f t="shared" si="864"/>
        <v>0</v>
      </c>
      <c r="Y1201">
        <f t="shared" si="864"/>
        <v>0</v>
      </c>
      <c r="Z1201">
        <f t="shared" si="864"/>
        <v>0</v>
      </c>
      <c r="AA1201">
        <f t="shared" si="864"/>
        <v>0</v>
      </c>
      <c r="AB1201">
        <f t="shared" si="864"/>
        <v>0</v>
      </c>
      <c r="AC1201">
        <f t="shared" si="864"/>
        <v>0</v>
      </c>
      <c r="AD1201">
        <f t="shared" si="864"/>
        <v>0</v>
      </c>
      <c r="AE1201">
        <f t="shared" si="864"/>
        <v>0</v>
      </c>
      <c r="AF1201">
        <f t="shared" si="864"/>
        <v>0</v>
      </c>
      <c r="AG1201">
        <f t="shared" si="864"/>
        <v>0</v>
      </c>
      <c r="AH1201">
        <f t="shared" si="864"/>
        <v>0</v>
      </c>
      <c r="AI1201">
        <f t="shared" si="864"/>
        <v>0</v>
      </c>
      <c r="AJ1201">
        <f t="shared" si="864"/>
        <v>0</v>
      </c>
      <c r="AK1201">
        <f t="shared" si="864"/>
        <v>0</v>
      </c>
      <c r="AL1201">
        <f t="shared" si="864"/>
        <v>0</v>
      </c>
      <c r="AM1201">
        <f t="shared" si="864"/>
        <v>0</v>
      </c>
      <c r="AN1201">
        <f t="shared" si="864"/>
        <v>0</v>
      </c>
      <c r="AO1201">
        <f t="shared" si="864"/>
        <v>0</v>
      </c>
      <c r="AP1201">
        <f t="shared" si="864"/>
        <v>0</v>
      </c>
      <c r="AQ1201">
        <f t="shared" si="864"/>
        <v>0</v>
      </c>
      <c r="AR1201">
        <f t="shared" si="864"/>
        <v>0</v>
      </c>
      <c r="AS1201">
        <f t="shared" si="864"/>
        <v>0</v>
      </c>
      <c r="AT1201">
        <f t="shared" si="864"/>
        <v>0</v>
      </c>
      <c r="AU1201">
        <f t="shared" si="864"/>
        <v>0</v>
      </c>
      <c r="AV1201">
        <f t="shared" si="864"/>
        <v>0</v>
      </c>
      <c r="AW1201">
        <f t="shared" si="864"/>
        <v>0</v>
      </c>
      <c r="AX1201">
        <f t="shared" si="864"/>
        <v>0</v>
      </c>
    </row>
    <row r="1202" spans="1:50" ht="23.1" customHeight="1" x14ac:dyDescent="0.3">
      <c r="A1202" s="57" t="s">
        <v>550</v>
      </c>
      <c r="B1202" s="58"/>
      <c r="C1202" s="58"/>
      <c r="D1202" s="58"/>
      <c r="E1202" s="58"/>
      <c r="F1202" s="58"/>
      <c r="G1202" s="58"/>
      <c r="H1202" s="58"/>
      <c r="I1202" s="58"/>
      <c r="J1202" s="58"/>
      <c r="K1202" s="58"/>
      <c r="L1202" s="58"/>
      <c r="M1202" s="58"/>
    </row>
    <row r="1203" spans="1:50" ht="23.1" customHeight="1" x14ac:dyDescent="0.3">
      <c r="A1203" s="6" t="s">
        <v>248</v>
      </c>
      <c r="B1203" s="6" t="s">
        <v>249</v>
      </c>
      <c r="C1203" s="8" t="s">
        <v>27</v>
      </c>
      <c r="D1203" s="9">
        <v>61.1</v>
      </c>
      <c r="E1203" s="9"/>
      <c r="F1203" s="9">
        <f>ROUNDDOWN(D1203*E1203, 0)</f>
        <v>0</v>
      </c>
      <c r="G1203" s="9"/>
      <c r="H1203" s="9">
        <f>ROUNDDOWN(D1203*G1203, 0)</f>
        <v>0</v>
      </c>
      <c r="I1203" s="9"/>
      <c r="J1203" s="9">
        <f>ROUNDDOWN(D1203*I1203, 0)</f>
        <v>0</v>
      </c>
      <c r="K1203" s="9">
        <f>E1203+G1203+I1203</f>
        <v>0</v>
      </c>
      <c r="L1203" s="9">
        <f>F1203+H1203+J1203</f>
        <v>0</v>
      </c>
      <c r="M1203" s="15"/>
      <c r="O1203" t="str">
        <f>""</f>
        <v/>
      </c>
      <c r="P1203" s="1" t="s">
        <v>129</v>
      </c>
      <c r="Q1203">
        <v>1</v>
      </c>
      <c r="R1203">
        <f>IF(P1203="기계경비", J1203, 0)</f>
        <v>0</v>
      </c>
      <c r="S1203">
        <f>IF(P1203="운반비", J1203, 0)</f>
        <v>0</v>
      </c>
      <c r="T1203">
        <f>IF(P1203="작업부산물", F1203, 0)</f>
        <v>0</v>
      </c>
      <c r="U1203">
        <f>IF(P1203="관급", F1203, 0)</f>
        <v>0</v>
      </c>
      <c r="V1203">
        <f>IF(P1203="외주비", J1203, 0)</f>
        <v>0</v>
      </c>
      <c r="W1203">
        <f>IF(P1203="장비비", J1203, 0)</f>
        <v>0</v>
      </c>
      <c r="X1203">
        <f>IF(P1203="폐기물처리비", J1203, 0)</f>
        <v>0</v>
      </c>
      <c r="Y1203">
        <f>IF(P1203="가설비", J1203, 0)</f>
        <v>0</v>
      </c>
      <c r="Z1203">
        <f>IF(P1203="잡비제외분", F1203, 0)</f>
        <v>0</v>
      </c>
      <c r="AA1203">
        <f>IF(P1203="사급자재대", L1203, 0)</f>
        <v>0</v>
      </c>
      <c r="AB1203">
        <f>IF(P1203="관급자재대", L1203, 0)</f>
        <v>0</v>
      </c>
      <c r="AC1203">
        <f>IF(P1203="관급자 관급 자재대", L1203, 0)</f>
        <v>0</v>
      </c>
      <c r="AD1203">
        <f>IF(P1203="사용자항목2", L1203, 0)</f>
        <v>0</v>
      </c>
      <c r="AE1203">
        <f>IF(P1203="안전관리비", L1203, 0)</f>
        <v>0</v>
      </c>
      <c r="AF1203">
        <f>IF(P1203="품질관리비", L1203, 0)</f>
        <v>0</v>
      </c>
      <c r="AG1203">
        <f>IF(P1203="사용자항목5", L1203, 0)</f>
        <v>0</v>
      </c>
      <c r="AH1203">
        <f>IF(P1203="사용자항목6", L1203, 0)</f>
        <v>0</v>
      </c>
      <c r="AI1203">
        <f>IF(P1203="사용자항목7", L1203, 0)</f>
        <v>0</v>
      </c>
      <c r="AJ1203">
        <f>IF(P1203="사용자항목8", L1203, 0)</f>
        <v>0</v>
      </c>
      <c r="AK1203">
        <f>IF(P1203="사용자항목9", L1203, 0)</f>
        <v>0</v>
      </c>
      <c r="AL1203">
        <f>IF(P1203="사용자항목10", L1203, 0)</f>
        <v>0</v>
      </c>
      <c r="AM1203">
        <f>IF(P1203="사용자항목11", L1203, 0)</f>
        <v>0</v>
      </c>
      <c r="AN1203">
        <f>IF(P1203="사용자항목12", L1203, 0)</f>
        <v>0</v>
      </c>
      <c r="AO1203">
        <f>IF(P1203="사용자항목13", L1203, 0)</f>
        <v>0</v>
      </c>
      <c r="AP1203">
        <f>IF(P1203="사용자항목14", L1203, 0)</f>
        <v>0</v>
      </c>
      <c r="AQ1203">
        <f>IF(P1203="사용자항목15", L1203, 0)</f>
        <v>0</v>
      </c>
      <c r="AR1203">
        <f>IF(P1203="사용자항목16", L1203, 0)</f>
        <v>0</v>
      </c>
      <c r="AS1203">
        <f>IF(P1203="사용자항목17", L1203, 0)</f>
        <v>0</v>
      </c>
      <c r="AT1203">
        <f>IF(P1203="사용자항목18", L1203, 0)</f>
        <v>0</v>
      </c>
      <c r="AU1203">
        <f>IF(P1203="사용자항목19", L1203, 0)</f>
        <v>0</v>
      </c>
    </row>
    <row r="1204" spans="1:50" ht="23.1" customHeight="1" x14ac:dyDescent="0.3">
      <c r="A1204" s="6" t="s">
        <v>250</v>
      </c>
      <c r="B1204" s="6" t="s">
        <v>251</v>
      </c>
      <c r="C1204" s="8" t="s">
        <v>27</v>
      </c>
      <c r="D1204" s="9">
        <v>220.3</v>
      </c>
      <c r="E1204" s="9"/>
      <c r="F1204" s="9">
        <f>ROUNDDOWN(D1204*E1204, 0)</f>
        <v>0</v>
      </c>
      <c r="G1204" s="9"/>
      <c r="H1204" s="9">
        <f>ROUNDDOWN(D1204*G1204, 0)</f>
        <v>0</v>
      </c>
      <c r="I1204" s="9"/>
      <c r="J1204" s="9">
        <f>ROUNDDOWN(D1204*I1204, 0)</f>
        <v>0</v>
      </c>
      <c r="K1204" s="9">
        <f>E1204+G1204+I1204</f>
        <v>0</v>
      </c>
      <c r="L1204" s="9">
        <f>F1204+H1204+J1204</f>
        <v>0</v>
      </c>
      <c r="M1204" s="15"/>
      <c r="O1204" t="str">
        <f>""</f>
        <v/>
      </c>
      <c r="P1204" s="1" t="s">
        <v>129</v>
      </c>
      <c r="Q1204">
        <v>1</v>
      </c>
      <c r="R1204">
        <f>IF(P1204="기계경비", J1204, 0)</f>
        <v>0</v>
      </c>
      <c r="S1204">
        <f>IF(P1204="운반비", J1204, 0)</f>
        <v>0</v>
      </c>
      <c r="T1204">
        <f>IF(P1204="작업부산물", F1204, 0)</f>
        <v>0</v>
      </c>
      <c r="U1204">
        <f>IF(P1204="관급", F1204, 0)</f>
        <v>0</v>
      </c>
      <c r="V1204">
        <f>IF(P1204="외주비", J1204, 0)</f>
        <v>0</v>
      </c>
      <c r="W1204">
        <f>IF(P1204="장비비", J1204, 0)</f>
        <v>0</v>
      </c>
      <c r="X1204">
        <f>IF(P1204="폐기물처리비", J1204, 0)</f>
        <v>0</v>
      </c>
      <c r="Y1204">
        <f>IF(P1204="가설비", J1204, 0)</f>
        <v>0</v>
      </c>
      <c r="Z1204">
        <f>IF(P1204="잡비제외분", F1204, 0)</f>
        <v>0</v>
      </c>
      <c r="AA1204">
        <f>IF(P1204="사급자재대", L1204, 0)</f>
        <v>0</v>
      </c>
      <c r="AB1204">
        <f>IF(P1204="관급자재대", L1204, 0)</f>
        <v>0</v>
      </c>
      <c r="AC1204">
        <f>IF(P1204="관급자 관급 자재대", L1204, 0)</f>
        <v>0</v>
      </c>
      <c r="AD1204">
        <f>IF(P1204="사용자항목2", L1204, 0)</f>
        <v>0</v>
      </c>
      <c r="AE1204">
        <f>IF(P1204="안전관리비", L1204, 0)</f>
        <v>0</v>
      </c>
      <c r="AF1204">
        <f>IF(P1204="품질관리비", L1204, 0)</f>
        <v>0</v>
      </c>
      <c r="AG1204">
        <f>IF(P1204="사용자항목5", L1204, 0)</f>
        <v>0</v>
      </c>
      <c r="AH1204">
        <f>IF(P1204="사용자항목6", L1204, 0)</f>
        <v>0</v>
      </c>
      <c r="AI1204">
        <f>IF(P1204="사용자항목7", L1204, 0)</f>
        <v>0</v>
      </c>
      <c r="AJ1204">
        <f>IF(P1204="사용자항목8", L1204, 0)</f>
        <v>0</v>
      </c>
      <c r="AK1204">
        <f>IF(P1204="사용자항목9", L1204, 0)</f>
        <v>0</v>
      </c>
      <c r="AL1204">
        <f>IF(P1204="사용자항목10", L1204, 0)</f>
        <v>0</v>
      </c>
      <c r="AM1204">
        <f>IF(P1204="사용자항목11", L1204, 0)</f>
        <v>0</v>
      </c>
      <c r="AN1204">
        <f>IF(P1204="사용자항목12", L1204, 0)</f>
        <v>0</v>
      </c>
      <c r="AO1204">
        <f>IF(P1204="사용자항목13", L1204, 0)</f>
        <v>0</v>
      </c>
      <c r="AP1204">
        <f>IF(P1204="사용자항목14", L1204, 0)</f>
        <v>0</v>
      </c>
      <c r="AQ1204">
        <f>IF(P1204="사용자항목15", L1204, 0)</f>
        <v>0</v>
      </c>
      <c r="AR1204">
        <f>IF(P1204="사용자항목16", L1204, 0)</f>
        <v>0</v>
      </c>
      <c r="AS1204">
        <f>IF(P1204="사용자항목17", L1204, 0)</f>
        <v>0</v>
      </c>
      <c r="AT1204">
        <f>IF(P1204="사용자항목18", L1204, 0)</f>
        <v>0</v>
      </c>
      <c r="AU1204">
        <f>IF(P1204="사용자항목19", L1204, 0)</f>
        <v>0</v>
      </c>
    </row>
    <row r="1205" spans="1:50" ht="23.1" customHeight="1" x14ac:dyDescent="0.3">
      <c r="A1205" s="7"/>
      <c r="B1205" s="7"/>
      <c r="C1205" s="14"/>
      <c r="D1205" s="9"/>
      <c r="E1205" s="9"/>
      <c r="F1205" s="9"/>
      <c r="G1205" s="9"/>
      <c r="H1205" s="9"/>
      <c r="I1205" s="9"/>
      <c r="J1205" s="9"/>
      <c r="K1205" s="9"/>
      <c r="L1205" s="9"/>
      <c r="M1205" s="9"/>
    </row>
    <row r="1206" spans="1:50" ht="23.1" customHeight="1" x14ac:dyDescent="0.3">
      <c r="A1206" s="7"/>
      <c r="B1206" s="7"/>
      <c r="C1206" s="14"/>
      <c r="D1206" s="9"/>
      <c r="E1206" s="9"/>
      <c r="F1206" s="9"/>
      <c r="G1206" s="9"/>
      <c r="H1206" s="9"/>
      <c r="I1206" s="9"/>
      <c r="J1206" s="9"/>
      <c r="K1206" s="9"/>
      <c r="L1206" s="9"/>
      <c r="M1206" s="9"/>
    </row>
    <row r="1207" spans="1:50" ht="23.1" customHeight="1" x14ac:dyDescent="0.3">
      <c r="A1207" s="7"/>
      <c r="B1207" s="7"/>
      <c r="C1207" s="14"/>
      <c r="D1207" s="9"/>
      <c r="E1207" s="9"/>
      <c r="F1207" s="9"/>
      <c r="G1207" s="9"/>
      <c r="H1207" s="9"/>
      <c r="I1207" s="9"/>
      <c r="J1207" s="9"/>
      <c r="K1207" s="9"/>
      <c r="L1207" s="9"/>
      <c r="M1207" s="9"/>
    </row>
    <row r="1208" spans="1:50" ht="23.1" customHeight="1" x14ac:dyDescent="0.3">
      <c r="A1208" s="7"/>
      <c r="B1208" s="7"/>
      <c r="C1208" s="14"/>
      <c r="D1208" s="9"/>
      <c r="E1208" s="9"/>
      <c r="F1208" s="9"/>
      <c r="G1208" s="9"/>
      <c r="H1208" s="9"/>
      <c r="I1208" s="9"/>
      <c r="J1208" s="9"/>
      <c r="K1208" s="9"/>
      <c r="L1208" s="9"/>
      <c r="M1208" s="9"/>
    </row>
    <row r="1209" spans="1:50" ht="23.1" customHeight="1" x14ac:dyDescent="0.3">
      <c r="A1209" s="7"/>
      <c r="B1209" s="7"/>
      <c r="C1209" s="14"/>
      <c r="D1209" s="9"/>
      <c r="E1209" s="9"/>
      <c r="F1209" s="9"/>
      <c r="G1209" s="9"/>
      <c r="H1209" s="9"/>
      <c r="I1209" s="9"/>
      <c r="J1209" s="9"/>
      <c r="K1209" s="9"/>
      <c r="L1209" s="9"/>
      <c r="M1209" s="9"/>
    </row>
    <row r="1210" spans="1:50" ht="23.1" customHeight="1" x14ac:dyDescent="0.3">
      <c r="A1210" s="7"/>
      <c r="B1210" s="7"/>
      <c r="C1210" s="14"/>
      <c r="D1210" s="9"/>
      <c r="E1210" s="9"/>
      <c r="F1210" s="9"/>
      <c r="G1210" s="9"/>
      <c r="H1210" s="9"/>
      <c r="I1210" s="9"/>
      <c r="J1210" s="9"/>
      <c r="K1210" s="9"/>
      <c r="L1210" s="9"/>
      <c r="M1210" s="9"/>
    </row>
    <row r="1211" spans="1:50" ht="23.1" customHeight="1" x14ac:dyDescent="0.3">
      <c r="A1211" s="7"/>
      <c r="B1211" s="7"/>
      <c r="C1211" s="14"/>
      <c r="D1211" s="9"/>
      <c r="E1211" s="9"/>
      <c r="F1211" s="9"/>
      <c r="G1211" s="9"/>
      <c r="H1211" s="9"/>
      <c r="I1211" s="9"/>
      <c r="J1211" s="9"/>
      <c r="K1211" s="9"/>
      <c r="L1211" s="9"/>
      <c r="M1211" s="9"/>
    </row>
    <row r="1212" spans="1:50" ht="23.1" customHeight="1" x14ac:dyDescent="0.3">
      <c r="A1212" s="7"/>
      <c r="B1212" s="7"/>
      <c r="C1212" s="14"/>
      <c r="D1212" s="9"/>
      <c r="E1212" s="9"/>
      <c r="F1212" s="9"/>
      <c r="G1212" s="9"/>
      <c r="H1212" s="9"/>
      <c r="I1212" s="9"/>
      <c r="J1212" s="9"/>
      <c r="K1212" s="9"/>
      <c r="L1212" s="9"/>
      <c r="M1212" s="9"/>
    </row>
    <row r="1213" spans="1:50" ht="23.1" customHeight="1" x14ac:dyDescent="0.3">
      <c r="A1213" s="7"/>
      <c r="B1213" s="7"/>
      <c r="C1213" s="14"/>
      <c r="D1213" s="9"/>
      <c r="E1213" s="9"/>
      <c r="F1213" s="9"/>
      <c r="G1213" s="9"/>
      <c r="H1213" s="9"/>
      <c r="I1213" s="9"/>
      <c r="J1213" s="9"/>
      <c r="K1213" s="9"/>
      <c r="L1213" s="9"/>
      <c r="M1213" s="9"/>
    </row>
    <row r="1214" spans="1:50" ht="23.1" customHeight="1" x14ac:dyDescent="0.3">
      <c r="A1214" s="7"/>
      <c r="B1214" s="7"/>
      <c r="C1214" s="14"/>
      <c r="D1214" s="9"/>
      <c r="E1214" s="9"/>
      <c r="F1214" s="9"/>
      <c r="G1214" s="9"/>
      <c r="H1214" s="9"/>
      <c r="I1214" s="9"/>
      <c r="J1214" s="9"/>
      <c r="K1214" s="9"/>
      <c r="L1214" s="9"/>
      <c r="M1214" s="9"/>
    </row>
    <row r="1215" spans="1:50" ht="23.1" customHeight="1" x14ac:dyDescent="0.3">
      <c r="A1215" s="7"/>
      <c r="B1215" s="7"/>
      <c r="C1215" s="14"/>
      <c r="D1215" s="9"/>
      <c r="E1215" s="9"/>
      <c r="F1215" s="9"/>
      <c r="G1215" s="9"/>
      <c r="H1215" s="9"/>
      <c r="I1215" s="9"/>
      <c r="J1215" s="9"/>
      <c r="K1215" s="9"/>
      <c r="L1215" s="9"/>
      <c r="M1215" s="9"/>
    </row>
    <row r="1216" spans="1:50" ht="23.1" customHeight="1" x14ac:dyDescent="0.3">
      <c r="A1216" s="7"/>
      <c r="B1216" s="7"/>
      <c r="C1216" s="14"/>
      <c r="D1216" s="9"/>
      <c r="E1216" s="9"/>
      <c r="F1216" s="9"/>
      <c r="G1216" s="9"/>
      <c r="H1216" s="9"/>
      <c r="I1216" s="9"/>
      <c r="J1216" s="9"/>
      <c r="K1216" s="9"/>
      <c r="L1216" s="9"/>
      <c r="M1216" s="9"/>
    </row>
    <row r="1217" spans="1:50" ht="23.1" customHeight="1" x14ac:dyDescent="0.3">
      <c r="A1217" s="7"/>
      <c r="B1217" s="7"/>
      <c r="C1217" s="14"/>
      <c r="D1217" s="9"/>
      <c r="E1217" s="9"/>
      <c r="F1217" s="9"/>
      <c r="G1217" s="9"/>
      <c r="H1217" s="9"/>
      <c r="I1217" s="9"/>
      <c r="J1217" s="9"/>
      <c r="K1217" s="9"/>
      <c r="L1217" s="9"/>
      <c r="M1217" s="9"/>
    </row>
    <row r="1218" spans="1:50" ht="23.1" customHeight="1" x14ac:dyDescent="0.3">
      <c r="A1218" s="7"/>
      <c r="B1218" s="7"/>
      <c r="C1218" s="14"/>
      <c r="D1218" s="9"/>
      <c r="E1218" s="9"/>
      <c r="F1218" s="9"/>
      <c r="G1218" s="9"/>
      <c r="H1218" s="9"/>
      <c r="I1218" s="9"/>
      <c r="J1218" s="9"/>
      <c r="K1218" s="9"/>
      <c r="L1218" s="9"/>
      <c r="M1218" s="9"/>
    </row>
    <row r="1219" spans="1:50" ht="23.1" customHeight="1" x14ac:dyDescent="0.3">
      <c r="A1219" s="7"/>
      <c r="B1219" s="7"/>
      <c r="C1219" s="14"/>
      <c r="D1219" s="9"/>
      <c r="E1219" s="9"/>
      <c r="F1219" s="9"/>
      <c r="G1219" s="9"/>
      <c r="H1219" s="9"/>
      <c r="I1219" s="9"/>
      <c r="J1219" s="9"/>
      <c r="K1219" s="9"/>
      <c r="L1219" s="9"/>
      <c r="M1219" s="9"/>
    </row>
    <row r="1220" spans="1:50" ht="23.1" customHeight="1" x14ac:dyDescent="0.3">
      <c r="A1220" s="10" t="s">
        <v>131</v>
      </c>
      <c r="B1220" s="11"/>
      <c r="C1220" s="12"/>
      <c r="D1220" s="13"/>
      <c r="E1220" s="13"/>
      <c r="F1220" s="13">
        <f>ROUNDDOWN(SUMIF(Q1203:Q1219, "1", F1203:F1219), 0)</f>
        <v>0</v>
      </c>
      <c r="G1220" s="13"/>
      <c r="H1220" s="13">
        <f>ROUNDDOWN(SUMIF(Q1203:Q1219, "1", H1203:H1219), 0)</f>
        <v>0</v>
      </c>
      <c r="I1220" s="13"/>
      <c r="J1220" s="13">
        <f>ROUNDDOWN(SUMIF(Q1203:Q1219, "1", J1203:J1219), 0)</f>
        <v>0</v>
      </c>
      <c r="K1220" s="13"/>
      <c r="L1220" s="13">
        <f>F1220+H1220+J1220</f>
        <v>0</v>
      </c>
      <c r="M1220" s="13"/>
      <c r="R1220">
        <f t="shared" ref="R1220:AX1220" si="865">ROUNDDOWN(SUM(R1203:R1204), 0)</f>
        <v>0</v>
      </c>
      <c r="S1220">
        <f t="shared" si="865"/>
        <v>0</v>
      </c>
      <c r="T1220">
        <f t="shared" si="865"/>
        <v>0</v>
      </c>
      <c r="U1220">
        <f t="shared" si="865"/>
        <v>0</v>
      </c>
      <c r="V1220">
        <f t="shared" si="865"/>
        <v>0</v>
      </c>
      <c r="W1220">
        <f t="shared" si="865"/>
        <v>0</v>
      </c>
      <c r="X1220">
        <f t="shared" si="865"/>
        <v>0</v>
      </c>
      <c r="Y1220">
        <f t="shared" si="865"/>
        <v>0</v>
      </c>
      <c r="Z1220">
        <f t="shared" si="865"/>
        <v>0</v>
      </c>
      <c r="AA1220">
        <f t="shared" si="865"/>
        <v>0</v>
      </c>
      <c r="AB1220">
        <f t="shared" si="865"/>
        <v>0</v>
      </c>
      <c r="AC1220">
        <f t="shared" si="865"/>
        <v>0</v>
      </c>
      <c r="AD1220">
        <f t="shared" si="865"/>
        <v>0</v>
      </c>
      <c r="AE1220">
        <f t="shared" si="865"/>
        <v>0</v>
      </c>
      <c r="AF1220">
        <f t="shared" si="865"/>
        <v>0</v>
      </c>
      <c r="AG1220">
        <f t="shared" si="865"/>
        <v>0</v>
      </c>
      <c r="AH1220">
        <f t="shared" si="865"/>
        <v>0</v>
      </c>
      <c r="AI1220">
        <f t="shared" si="865"/>
        <v>0</v>
      </c>
      <c r="AJ1220">
        <f t="shared" si="865"/>
        <v>0</v>
      </c>
      <c r="AK1220">
        <f t="shared" si="865"/>
        <v>0</v>
      </c>
      <c r="AL1220">
        <f t="shared" si="865"/>
        <v>0</v>
      </c>
      <c r="AM1220">
        <f t="shared" si="865"/>
        <v>0</v>
      </c>
      <c r="AN1220">
        <f t="shared" si="865"/>
        <v>0</v>
      </c>
      <c r="AO1220">
        <f t="shared" si="865"/>
        <v>0</v>
      </c>
      <c r="AP1220">
        <f t="shared" si="865"/>
        <v>0</v>
      </c>
      <c r="AQ1220">
        <f t="shared" si="865"/>
        <v>0</v>
      </c>
      <c r="AR1220">
        <f t="shared" si="865"/>
        <v>0</v>
      </c>
      <c r="AS1220">
        <f t="shared" si="865"/>
        <v>0</v>
      </c>
      <c r="AT1220">
        <f t="shared" si="865"/>
        <v>0</v>
      </c>
      <c r="AU1220">
        <f t="shared" si="865"/>
        <v>0</v>
      </c>
      <c r="AV1220">
        <f t="shared" si="865"/>
        <v>0</v>
      </c>
      <c r="AW1220">
        <f t="shared" si="865"/>
        <v>0</v>
      </c>
      <c r="AX1220">
        <f t="shared" si="865"/>
        <v>0</v>
      </c>
    </row>
    <row r="1221" spans="1:50" ht="23.1" customHeight="1" x14ac:dyDescent="0.3">
      <c r="A1221" s="57" t="s">
        <v>551</v>
      </c>
      <c r="B1221" s="58"/>
      <c r="C1221" s="58"/>
      <c r="D1221" s="58"/>
      <c r="E1221" s="58"/>
      <c r="F1221" s="58"/>
      <c r="G1221" s="58"/>
      <c r="H1221" s="58"/>
      <c r="I1221" s="58"/>
      <c r="J1221" s="58"/>
      <c r="K1221" s="58"/>
      <c r="L1221" s="58"/>
      <c r="M1221" s="58"/>
    </row>
    <row r="1222" spans="1:50" ht="23.1" customHeight="1" x14ac:dyDescent="0.3">
      <c r="A1222" s="6" t="s">
        <v>424</v>
      </c>
      <c r="B1222" s="6" t="s">
        <v>425</v>
      </c>
      <c r="C1222" s="8" t="s">
        <v>44</v>
      </c>
      <c r="D1222" s="9">
        <v>7.8</v>
      </c>
      <c r="E1222" s="9"/>
      <c r="F1222" s="9">
        <f>ROUNDDOWN(D1222*E1222, 0)</f>
        <v>0</v>
      </c>
      <c r="G1222" s="9"/>
      <c r="H1222" s="9">
        <f>ROUNDDOWN(D1222*G1222, 0)</f>
        <v>0</v>
      </c>
      <c r="I1222" s="9"/>
      <c r="J1222" s="9">
        <f>ROUNDDOWN(D1222*I1222, 0)</f>
        <v>0</v>
      </c>
      <c r="K1222" s="9">
        <f>E1222+G1222+I1222</f>
        <v>0</v>
      </c>
      <c r="L1222" s="9">
        <f>F1222+H1222+J1222</f>
        <v>0</v>
      </c>
      <c r="M1222" s="15"/>
      <c r="O1222" t="str">
        <f>""</f>
        <v/>
      </c>
      <c r="P1222" s="1" t="s">
        <v>129</v>
      </c>
      <c r="Q1222">
        <v>1</v>
      </c>
      <c r="R1222">
        <f>IF(P1222="기계경비", J1222, 0)</f>
        <v>0</v>
      </c>
      <c r="S1222">
        <f>IF(P1222="운반비", J1222, 0)</f>
        <v>0</v>
      </c>
      <c r="T1222">
        <f>IF(P1222="작업부산물", F1222, 0)</f>
        <v>0</v>
      </c>
      <c r="U1222">
        <f>IF(P1222="관급", F1222, 0)</f>
        <v>0</v>
      </c>
      <c r="V1222">
        <f>IF(P1222="외주비", J1222, 0)</f>
        <v>0</v>
      </c>
      <c r="W1222">
        <f>IF(P1222="장비비", J1222, 0)</f>
        <v>0</v>
      </c>
      <c r="X1222">
        <f>IF(P1222="폐기물처리비", J1222, 0)</f>
        <v>0</v>
      </c>
      <c r="Y1222">
        <f>IF(P1222="가설비", J1222, 0)</f>
        <v>0</v>
      </c>
      <c r="Z1222">
        <f>IF(P1222="잡비제외분", F1222, 0)</f>
        <v>0</v>
      </c>
      <c r="AA1222">
        <f>IF(P1222="사급자재대", L1222, 0)</f>
        <v>0</v>
      </c>
      <c r="AB1222">
        <f>IF(P1222="관급자재대", L1222, 0)</f>
        <v>0</v>
      </c>
      <c r="AC1222">
        <f>IF(P1222="관급자 관급 자재대", L1222, 0)</f>
        <v>0</v>
      </c>
      <c r="AD1222">
        <f>IF(P1222="사용자항목2", L1222, 0)</f>
        <v>0</v>
      </c>
      <c r="AE1222">
        <f>IF(P1222="안전관리비", L1222, 0)</f>
        <v>0</v>
      </c>
      <c r="AF1222">
        <f>IF(P1222="품질관리비", L1222, 0)</f>
        <v>0</v>
      </c>
      <c r="AG1222">
        <f>IF(P1222="사용자항목5", L1222, 0)</f>
        <v>0</v>
      </c>
      <c r="AH1222">
        <f>IF(P1222="사용자항목6", L1222, 0)</f>
        <v>0</v>
      </c>
      <c r="AI1222">
        <f>IF(P1222="사용자항목7", L1222, 0)</f>
        <v>0</v>
      </c>
      <c r="AJ1222">
        <f>IF(P1222="사용자항목8", L1222, 0)</f>
        <v>0</v>
      </c>
      <c r="AK1222">
        <f>IF(P1222="사용자항목9", L1222, 0)</f>
        <v>0</v>
      </c>
      <c r="AL1222">
        <f>IF(P1222="사용자항목10", L1222, 0)</f>
        <v>0</v>
      </c>
      <c r="AM1222">
        <f>IF(P1222="사용자항목11", L1222, 0)</f>
        <v>0</v>
      </c>
      <c r="AN1222">
        <f>IF(P1222="사용자항목12", L1222, 0)</f>
        <v>0</v>
      </c>
      <c r="AO1222">
        <f>IF(P1222="사용자항목13", L1222, 0)</f>
        <v>0</v>
      </c>
      <c r="AP1222">
        <f>IF(P1222="사용자항목14", L1222, 0)</f>
        <v>0</v>
      </c>
      <c r="AQ1222">
        <f>IF(P1222="사용자항목15", L1222, 0)</f>
        <v>0</v>
      </c>
      <c r="AR1222">
        <f>IF(P1222="사용자항목16", L1222, 0)</f>
        <v>0</v>
      </c>
      <c r="AS1222">
        <f>IF(P1222="사용자항목17", L1222, 0)</f>
        <v>0</v>
      </c>
      <c r="AT1222">
        <f>IF(P1222="사용자항목18", L1222, 0)</f>
        <v>0</v>
      </c>
      <c r="AU1222">
        <f>IF(P1222="사용자항목19", L1222, 0)</f>
        <v>0</v>
      </c>
    </row>
    <row r="1223" spans="1:50" ht="23.1" customHeight="1" x14ac:dyDescent="0.3">
      <c r="A1223" s="6" t="s">
        <v>426</v>
      </c>
      <c r="B1223" s="6" t="s">
        <v>427</v>
      </c>
      <c r="C1223" s="8" t="s">
        <v>27</v>
      </c>
      <c r="D1223" s="9">
        <v>7.5</v>
      </c>
      <c r="E1223" s="9"/>
      <c r="F1223" s="9">
        <f>ROUNDDOWN(D1223*E1223, 0)</f>
        <v>0</v>
      </c>
      <c r="G1223" s="9"/>
      <c r="H1223" s="9">
        <f>ROUNDDOWN(D1223*G1223, 0)</f>
        <v>0</v>
      </c>
      <c r="I1223" s="9"/>
      <c r="J1223" s="9">
        <f>ROUNDDOWN(D1223*I1223, 0)</f>
        <v>0</v>
      </c>
      <c r="K1223" s="9">
        <f>E1223+G1223+I1223</f>
        <v>0</v>
      </c>
      <c r="L1223" s="9">
        <f>F1223+H1223+J1223</f>
        <v>0</v>
      </c>
      <c r="M1223" s="15"/>
      <c r="O1223" t="str">
        <f>""</f>
        <v/>
      </c>
      <c r="P1223" s="1" t="s">
        <v>129</v>
      </c>
      <c r="Q1223">
        <v>1</v>
      </c>
      <c r="R1223">
        <f>IF(P1223="기계경비", J1223, 0)</f>
        <v>0</v>
      </c>
      <c r="S1223">
        <f>IF(P1223="운반비", J1223, 0)</f>
        <v>0</v>
      </c>
      <c r="T1223">
        <f>IF(P1223="작업부산물", F1223, 0)</f>
        <v>0</v>
      </c>
      <c r="U1223">
        <f>IF(P1223="관급", F1223, 0)</f>
        <v>0</v>
      </c>
      <c r="V1223">
        <f>IF(P1223="외주비", J1223, 0)</f>
        <v>0</v>
      </c>
      <c r="W1223">
        <f>IF(P1223="장비비", J1223, 0)</f>
        <v>0</v>
      </c>
      <c r="X1223">
        <f>IF(P1223="폐기물처리비", J1223, 0)</f>
        <v>0</v>
      </c>
      <c r="Y1223">
        <f>IF(P1223="가설비", J1223, 0)</f>
        <v>0</v>
      </c>
      <c r="Z1223">
        <f>IF(P1223="잡비제외분", F1223, 0)</f>
        <v>0</v>
      </c>
      <c r="AA1223">
        <f>IF(P1223="사급자재대", L1223, 0)</f>
        <v>0</v>
      </c>
      <c r="AB1223">
        <f>IF(P1223="관급자재대", L1223, 0)</f>
        <v>0</v>
      </c>
      <c r="AC1223">
        <f>IF(P1223="관급자 관급 자재대", L1223, 0)</f>
        <v>0</v>
      </c>
      <c r="AD1223">
        <f>IF(P1223="사용자항목2", L1223, 0)</f>
        <v>0</v>
      </c>
      <c r="AE1223">
        <f>IF(P1223="안전관리비", L1223, 0)</f>
        <v>0</v>
      </c>
      <c r="AF1223">
        <f>IF(P1223="품질관리비", L1223, 0)</f>
        <v>0</v>
      </c>
      <c r="AG1223">
        <f>IF(P1223="사용자항목5", L1223, 0)</f>
        <v>0</v>
      </c>
      <c r="AH1223">
        <f>IF(P1223="사용자항목6", L1223, 0)</f>
        <v>0</v>
      </c>
      <c r="AI1223">
        <f>IF(P1223="사용자항목7", L1223, 0)</f>
        <v>0</v>
      </c>
      <c r="AJ1223">
        <f>IF(P1223="사용자항목8", L1223, 0)</f>
        <v>0</v>
      </c>
      <c r="AK1223">
        <f>IF(P1223="사용자항목9", L1223, 0)</f>
        <v>0</v>
      </c>
      <c r="AL1223">
        <f>IF(P1223="사용자항목10", L1223, 0)</f>
        <v>0</v>
      </c>
      <c r="AM1223">
        <f>IF(P1223="사용자항목11", L1223, 0)</f>
        <v>0</v>
      </c>
      <c r="AN1223">
        <f>IF(P1223="사용자항목12", L1223, 0)</f>
        <v>0</v>
      </c>
      <c r="AO1223">
        <f>IF(P1223="사용자항목13", L1223, 0)</f>
        <v>0</v>
      </c>
      <c r="AP1223">
        <f>IF(P1223="사용자항목14", L1223, 0)</f>
        <v>0</v>
      </c>
      <c r="AQ1223">
        <f>IF(P1223="사용자항목15", L1223, 0)</f>
        <v>0</v>
      </c>
      <c r="AR1223">
        <f>IF(P1223="사용자항목16", L1223, 0)</f>
        <v>0</v>
      </c>
      <c r="AS1223">
        <f>IF(P1223="사용자항목17", L1223, 0)</f>
        <v>0</v>
      </c>
      <c r="AT1223">
        <f>IF(P1223="사용자항목18", L1223, 0)</f>
        <v>0</v>
      </c>
      <c r="AU1223">
        <f>IF(P1223="사용자항목19", L1223, 0)</f>
        <v>0</v>
      </c>
    </row>
    <row r="1224" spans="1:50" ht="23.1" customHeight="1" x14ac:dyDescent="0.3">
      <c r="A1224" s="7"/>
      <c r="B1224" s="7"/>
      <c r="C1224" s="14"/>
      <c r="D1224" s="9"/>
      <c r="E1224" s="9"/>
      <c r="F1224" s="9"/>
      <c r="G1224" s="9"/>
      <c r="H1224" s="9"/>
      <c r="I1224" s="9"/>
      <c r="J1224" s="9"/>
      <c r="K1224" s="9"/>
      <c r="L1224" s="9"/>
      <c r="M1224" s="9"/>
    </row>
    <row r="1225" spans="1:50" ht="23.1" customHeight="1" x14ac:dyDescent="0.3">
      <c r="A1225" s="7"/>
      <c r="B1225" s="7"/>
      <c r="C1225" s="14"/>
      <c r="D1225" s="9"/>
      <c r="E1225" s="9"/>
      <c r="F1225" s="9"/>
      <c r="G1225" s="9"/>
      <c r="H1225" s="9"/>
      <c r="I1225" s="9"/>
      <c r="J1225" s="9"/>
      <c r="K1225" s="9"/>
      <c r="L1225" s="9"/>
      <c r="M1225" s="9"/>
    </row>
    <row r="1226" spans="1:50" ht="23.1" customHeight="1" x14ac:dyDescent="0.3">
      <c r="A1226" s="7"/>
      <c r="B1226" s="7"/>
      <c r="C1226" s="14"/>
      <c r="D1226" s="9"/>
      <c r="E1226" s="9"/>
      <c r="F1226" s="9"/>
      <c r="G1226" s="9"/>
      <c r="H1226" s="9"/>
      <c r="I1226" s="9"/>
      <c r="J1226" s="9"/>
      <c r="K1226" s="9"/>
      <c r="L1226" s="9"/>
      <c r="M1226" s="9"/>
    </row>
    <row r="1227" spans="1:50" ht="23.1" customHeight="1" x14ac:dyDescent="0.3">
      <c r="A1227" s="7"/>
      <c r="B1227" s="7"/>
      <c r="C1227" s="14"/>
      <c r="D1227" s="9"/>
      <c r="E1227" s="9"/>
      <c r="F1227" s="9"/>
      <c r="G1227" s="9"/>
      <c r="H1227" s="9"/>
      <c r="I1227" s="9"/>
      <c r="J1227" s="9"/>
      <c r="K1227" s="9"/>
      <c r="L1227" s="9"/>
      <c r="M1227" s="9"/>
    </row>
    <row r="1228" spans="1:50" ht="23.1" customHeight="1" x14ac:dyDescent="0.3">
      <c r="A1228" s="7"/>
      <c r="B1228" s="7"/>
      <c r="C1228" s="14"/>
      <c r="D1228" s="9"/>
      <c r="E1228" s="9"/>
      <c r="F1228" s="9"/>
      <c r="G1228" s="9"/>
      <c r="H1228" s="9"/>
      <c r="I1228" s="9"/>
      <c r="J1228" s="9"/>
      <c r="K1228" s="9"/>
      <c r="L1228" s="9"/>
      <c r="M1228" s="9"/>
    </row>
    <row r="1229" spans="1:50" ht="23.1" customHeight="1" x14ac:dyDescent="0.3">
      <c r="A1229" s="7"/>
      <c r="B1229" s="7"/>
      <c r="C1229" s="14"/>
      <c r="D1229" s="9"/>
      <c r="E1229" s="9"/>
      <c r="F1229" s="9"/>
      <c r="G1229" s="9"/>
      <c r="H1229" s="9"/>
      <c r="I1229" s="9"/>
      <c r="J1229" s="9"/>
      <c r="K1229" s="9"/>
      <c r="L1229" s="9"/>
      <c r="M1229" s="9"/>
    </row>
    <row r="1230" spans="1:50" ht="23.1" customHeight="1" x14ac:dyDescent="0.3">
      <c r="A1230" s="7"/>
      <c r="B1230" s="7"/>
      <c r="C1230" s="14"/>
      <c r="D1230" s="9"/>
      <c r="E1230" s="9"/>
      <c r="F1230" s="9"/>
      <c r="G1230" s="9"/>
      <c r="H1230" s="9"/>
      <c r="I1230" s="9"/>
      <c r="J1230" s="9"/>
      <c r="K1230" s="9"/>
      <c r="L1230" s="9"/>
      <c r="M1230" s="9"/>
    </row>
    <row r="1231" spans="1:50" ht="23.1" customHeight="1" x14ac:dyDescent="0.3">
      <c r="A1231" s="7"/>
      <c r="B1231" s="7"/>
      <c r="C1231" s="14"/>
      <c r="D1231" s="9"/>
      <c r="E1231" s="9"/>
      <c r="F1231" s="9"/>
      <c r="G1231" s="9"/>
      <c r="H1231" s="9"/>
      <c r="I1231" s="9"/>
      <c r="J1231" s="9"/>
      <c r="K1231" s="9"/>
      <c r="L1231" s="9"/>
      <c r="M1231" s="9"/>
    </row>
    <row r="1232" spans="1:50" ht="23.1" customHeight="1" x14ac:dyDescent="0.3">
      <c r="A1232" s="7"/>
      <c r="B1232" s="7"/>
      <c r="C1232" s="14"/>
      <c r="D1232" s="9"/>
      <c r="E1232" s="9"/>
      <c r="F1232" s="9"/>
      <c r="G1232" s="9"/>
      <c r="H1232" s="9"/>
      <c r="I1232" s="9"/>
      <c r="J1232" s="9"/>
      <c r="K1232" s="9"/>
      <c r="L1232" s="9"/>
      <c r="M1232" s="9"/>
    </row>
    <row r="1233" spans="1:50" ht="23.1" customHeight="1" x14ac:dyDescent="0.3">
      <c r="A1233" s="7"/>
      <c r="B1233" s="7"/>
      <c r="C1233" s="14"/>
      <c r="D1233" s="9"/>
      <c r="E1233" s="9"/>
      <c r="F1233" s="9"/>
      <c r="G1233" s="9"/>
      <c r="H1233" s="9"/>
      <c r="I1233" s="9"/>
      <c r="J1233" s="9"/>
      <c r="K1233" s="9"/>
      <c r="L1233" s="9"/>
      <c r="M1233" s="9"/>
    </row>
    <row r="1234" spans="1:50" ht="23.1" customHeight="1" x14ac:dyDescent="0.3">
      <c r="A1234" s="7"/>
      <c r="B1234" s="7"/>
      <c r="C1234" s="14"/>
      <c r="D1234" s="9"/>
      <c r="E1234" s="9"/>
      <c r="F1234" s="9"/>
      <c r="G1234" s="9"/>
      <c r="H1234" s="9"/>
      <c r="I1234" s="9"/>
      <c r="J1234" s="9"/>
      <c r="K1234" s="9"/>
      <c r="L1234" s="9"/>
      <c r="M1234" s="9"/>
    </row>
    <row r="1235" spans="1:50" ht="23.1" customHeight="1" x14ac:dyDescent="0.3">
      <c r="A1235" s="7"/>
      <c r="B1235" s="7"/>
      <c r="C1235" s="14"/>
      <c r="D1235" s="9"/>
      <c r="E1235" s="9"/>
      <c r="F1235" s="9"/>
      <c r="G1235" s="9"/>
      <c r="H1235" s="9"/>
      <c r="I1235" s="9"/>
      <c r="J1235" s="9"/>
      <c r="K1235" s="9"/>
      <c r="L1235" s="9"/>
      <c r="M1235" s="9"/>
    </row>
    <row r="1236" spans="1:50" ht="23.1" customHeight="1" x14ac:dyDescent="0.3">
      <c r="A1236" s="7"/>
      <c r="B1236" s="7"/>
      <c r="C1236" s="14"/>
      <c r="D1236" s="9"/>
      <c r="E1236" s="9"/>
      <c r="F1236" s="9"/>
      <c r="G1236" s="9"/>
      <c r="H1236" s="9"/>
      <c r="I1236" s="9"/>
      <c r="J1236" s="9"/>
      <c r="K1236" s="9"/>
      <c r="L1236" s="9"/>
      <c r="M1236" s="9"/>
    </row>
    <row r="1237" spans="1:50" ht="23.1" customHeight="1" x14ac:dyDescent="0.3">
      <c r="A1237" s="7"/>
      <c r="B1237" s="7"/>
      <c r="C1237" s="14"/>
      <c r="D1237" s="9"/>
      <c r="E1237" s="9"/>
      <c r="F1237" s="9"/>
      <c r="G1237" s="9"/>
      <c r="H1237" s="9"/>
      <c r="I1237" s="9"/>
      <c r="J1237" s="9"/>
      <c r="K1237" s="9"/>
      <c r="L1237" s="9"/>
      <c r="M1237" s="9"/>
    </row>
    <row r="1238" spans="1:50" ht="23.1" customHeight="1" x14ac:dyDescent="0.3">
      <c r="A1238" s="7"/>
      <c r="B1238" s="7"/>
      <c r="C1238" s="14"/>
      <c r="D1238" s="9"/>
      <c r="E1238" s="9"/>
      <c r="F1238" s="9"/>
      <c r="G1238" s="9"/>
      <c r="H1238" s="9"/>
      <c r="I1238" s="9"/>
      <c r="J1238" s="9"/>
      <c r="K1238" s="9"/>
      <c r="L1238" s="9"/>
      <c r="M1238" s="9"/>
    </row>
    <row r="1239" spans="1:50" ht="23.1" customHeight="1" x14ac:dyDescent="0.3">
      <c r="A1239" s="10" t="s">
        <v>131</v>
      </c>
      <c r="B1239" s="11"/>
      <c r="C1239" s="12"/>
      <c r="D1239" s="13"/>
      <c r="E1239" s="13"/>
      <c r="F1239" s="13">
        <f>ROUNDDOWN(SUMIF(Q1222:Q1238, "1", F1222:F1238), 0)</f>
        <v>0</v>
      </c>
      <c r="G1239" s="13"/>
      <c r="H1239" s="13">
        <f>ROUNDDOWN(SUMIF(Q1222:Q1238, "1", H1222:H1238), 0)</f>
        <v>0</v>
      </c>
      <c r="I1239" s="13"/>
      <c r="J1239" s="13">
        <f>ROUNDDOWN(SUMIF(Q1222:Q1238, "1", J1222:J1238), 0)</f>
        <v>0</v>
      </c>
      <c r="K1239" s="13"/>
      <c r="L1239" s="13">
        <f>F1239+H1239+J1239</f>
        <v>0</v>
      </c>
      <c r="M1239" s="13"/>
      <c r="R1239">
        <f t="shared" ref="R1239:AX1239" si="866">ROUNDDOWN(SUM(R1222:R1223), 0)</f>
        <v>0</v>
      </c>
      <c r="S1239">
        <f t="shared" si="866"/>
        <v>0</v>
      </c>
      <c r="T1239">
        <f t="shared" si="866"/>
        <v>0</v>
      </c>
      <c r="U1239">
        <f t="shared" si="866"/>
        <v>0</v>
      </c>
      <c r="V1239">
        <f t="shared" si="866"/>
        <v>0</v>
      </c>
      <c r="W1239">
        <f t="shared" si="866"/>
        <v>0</v>
      </c>
      <c r="X1239">
        <f t="shared" si="866"/>
        <v>0</v>
      </c>
      <c r="Y1239">
        <f t="shared" si="866"/>
        <v>0</v>
      </c>
      <c r="Z1239">
        <f t="shared" si="866"/>
        <v>0</v>
      </c>
      <c r="AA1239">
        <f t="shared" si="866"/>
        <v>0</v>
      </c>
      <c r="AB1239">
        <f t="shared" si="866"/>
        <v>0</v>
      </c>
      <c r="AC1239">
        <f t="shared" si="866"/>
        <v>0</v>
      </c>
      <c r="AD1239">
        <f t="shared" si="866"/>
        <v>0</v>
      </c>
      <c r="AE1239">
        <f t="shared" si="866"/>
        <v>0</v>
      </c>
      <c r="AF1239">
        <f t="shared" si="866"/>
        <v>0</v>
      </c>
      <c r="AG1239">
        <f t="shared" si="866"/>
        <v>0</v>
      </c>
      <c r="AH1239">
        <f t="shared" si="866"/>
        <v>0</v>
      </c>
      <c r="AI1239">
        <f t="shared" si="866"/>
        <v>0</v>
      </c>
      <c r="AJ1239">
        <f t="shared" si="866"/>
        <v>0</v>
      </c>
      <c r="AK1239">
        <f t="shared" si="866"/>
        <v>0</v>
      </c>
      <c r="AL1239">
        <f t="shared" si="866"/>
        <v>0</v>
      </c>
      <c r="AM1239">
        <f t="shared" si="866"/>
        <v>0</v>
      </c>
      <c r="AN1239">
        <f t="shared" si="866"/>
        <v>0</v>
      </c>
      <c r="AO1239">
        <f t="shared" si="866"/>
        <v>0</v>
      </c>
      <c r="AP1239">
        <f t="shared" si="866"/>
        <v>0</v>
      </c>
      <c r="AQ1239">
        <f t="shared" si="866"/>
        <v>0</v>
      </c>
      <c r="AR1239">
        <f t="shared" si="866"/>
        <v>0</v>
      </c>
      <c r="AS1239">
        <f t="shared" si="866"/>
        <v>0</v>
      </c>
      <c r="AT1239">
        <f t="shared" si="866"/>
        <v>0</v>
      </c>
      <c r="AU1239">
        <f t="shared" si="866"/>
        <v>0</v>
      </c>
      <c r="AV1239">
        <f t="shared" si="866"/>
        <v>0</v>
      </c>
      <c r="AW1239">
        <f t="shared" si="866"/>
        <v>0</v>
      </c>
      <c r="AX1239">
        <f t="shared" si="866"/>
        <v>0</v>
      </c>
    </row>
    <row r="1240" spans="1:50" ht="23.1" customHeight="1" x14ac:dyDescent="0.3">
      <c r="A1240" s="57" t="s">
        <v>552</v>
      </c>
      <c r="B1240" s="58"/>
      <c r="C1240" s="58"/>
      <c r="D1240" s="58"/>
      <c r="E1240" s="58"/>
      <c r="F1240" s="58"/>
      <c r="G1240" s="58"/>
      <c r="H1240" s="58"/>
      <c r="I1240" s="58"/>
      <c r="J1240" s="58"/>
      <c r="K1240" s="58"/>
      <c r="L1240" s="58"/>
      <c r="M1240" s="58"/>
    </row>
    <row r="1241" spans="1:50" ht="23.1" customHeight="1" x14ac:dyDescent="0.3">
      <c r="A1241" s="6" t="s">
        <v>255</v>
      </c>
      <c r="B1241" s="6" t="s">
        <v>428</v>
      </c>
      <c r="C1241" s="8" t="s">
        <v>27</v>
      </c>
      <c r="D1241" s="9">
        <v>83.3</v>
      </c>
      <c r="E1241" s="9"/>
      <c r="F1241" s="9">
        <f t="shared" ref="F1241:F1255" si="867">ROUNDDOWN(D1241*E1241, 0)</f>
        <v>0</v>
      </c>
      <c r="G1241" s="9"/>
      <c r="H1241" s="9">
        <f t="shared" ref="H1241:H1255" si="868">ROUNDDOWN(D1241*G1241, 0)</f>
        <v>0</v>
      </c>
      <c r="I1241" s="9"/>
      <c r="J1241" s="9">
        <f t="shared" ref="J1241:J1255" si="869">ROUNDDOWN(D1241*I1241, 0)</f>
        <v>0</v>
      </c>
      <c r="K1241" s="9">
        <f t="shared" ref="K1241:K1255" si="870">E1241+G1241+I1241</f>
        <v>0</v>
      </c>
      <c r="L1241" s="9">
        <f t="shared" ref="L1241:L1255" si="871">F1241+H1241+J1241</f>
        <v>0</v>
      </c>
      <c r="M1241" s="15"/>
      <c r="O1241" t="str">
        <f>""</f>
        <v/>
      </c>
      <c r="P1241" s="1" t="s">
        <v>129</v>
      </c>
      <c r="Q1241">
        <v>1</v>
      </c>
      <c r="R1241">
        <f t="shared" ref="R1241:R1255" si="872">IF(P1241="기계경비", J1241, 0)</f>
        <v>0</v>
      </c>
      <c r="S1241">
        <f t="shared" ref="S1241:S1255" si="873">IF(P1241="운반비", J1241, 0)</f>
        <v>0</v>
      </c>
      <c r="T1241">
        <f t="shared" ref="T1241:T1255" si="874">IF(P1241="작업부산물", F1241, 0)</f>
        <v>0</v>
      </c>
      <c r="U1241">
        <f t="shared" ref="U1241:U1255" si="875">IF(P1241="관급", F1241, 0)</f>
        <v>0</v>
      </c>
      <c r="V1241">
        <f t="shared" ref="V1241:V1255" si="876">IF(P1241="외주비", J1241, 0)</f>
        <v>0</v>
      </c>
      <c r="W1241">
        <f t="shared" ref="W1241:W1255" si="877">IF(P1241="장비비", J1241, 0)</f>
        <v>0</v>
      </c>
      <c r="X1241">
        <f t="shared" ref="X1241:X1255" si="878">IF(P1241="폐기물처리비", J1241, 0)</f>
        <v>0</v>
      </c>
      <c r="Y1241">
        <f t="shared" ref="Y1241:Y1255" si="879">IF(P1241="가설비", J1241, 0)</f>
        <v>0</v>
      </c>
      <c r="Z1241">
        <f t="shared" ref="Z1241:Z1255" si="880">IF(P1241="잡비제외분", F1241, 0)</f>
        <v>0</v>
      </c>
      <c r="AA1241">
        <f t="shared" ref="AA1241:AA1255" si="881">IF(P1241="사급자재대", L1241, 0)</f>
        <v>0</v>
      </c>
      <c r="AB1241">
        <f t="shared" ref="AB1241:AB1255" si="882">IF(P1241="관급자재대", L1241, 0)</f>
        <v>0</v>
      </c>
      <c r="AC1241">
        <f t="shared" ref="AC1241:AC1255" si="883">IF(P1241="관급자 관급 자재대", L1241, 0)</f>
        <v>0</v>
      </c>
      <c r="AD1241">
        <f t="shared" ref="AD1241:AD1255" si="884">IF(P1241="사용자항목2", L1241, 0)</f>
        <v>0</v>
      </c>
      <c r="AE1241">
        <f t="shared" ref="AE1241:AE1255" si="885">IF(P1241="안전관리비", L1241, 0)</f>
        <v>0</v>
      </c>
      <c r="AF1241">
        <f t="shared" ref="AF1241:AF1255" si="886">IF(P1241="품질관리비", L1241, 0)</f>
        <v>0</v>
      </c>
      <c r="AG1241">
        <f t="shared" ref="AG1241:AG1255" si="887">IF(P1241="사용자항목5", L1241, 0)</f>
        <v>0</v>
      </c>
      <c r="AH1241">
        <f t="shared" ref="AH1241:AH1255" si="888">IF(P1241="사용자항목6", L1241, 0)</f>
        <v>0</v>
      </c>
      <c r="AI1241">
        <f t="shared" ref="AI1241:AI1255" si="889">IF(P1241="사용자항목7", L1241, 0)</f>
        <v>0</v>
      </c>
      <c r="AJ1241">
        <f t="shared" ref="AJ1241:AJ1255" si="890">IF(P1241="사용자항목8", L1241, 0)</f>
        <v>0</v>
      </c>
      <c r="AK1241">
        <f t="shared" ref="AK1241:AK1255" si="891">IF(P1241="사용자항목9", L1241, 0)</f>
        <v>0</v>
      </c>
      <c r="AL1241">
        <f t="shared" ref="AL1241:AL1255" si="892">IF(P1241="사용자항목10", L1241, 0)</f>
        <v>0</v>
      </c>
      <c r="AM1241">
        <f t="shared" ref="AM1241:AM1255" si="893">IF(P1241="사용자항목11", L1241, 0)</f>
        <v>0</v>
      </c>
      <c r="AN1241">
        <f t="shared" ref="AN1241:AN1255" si="894">IF(P1241="사용자항목12", L1241, 0)</f>
        <v>0</v>
      </c>
      <c r="AO1241">
        <f t="shared" ref="AO1241:AO1255" si="895">IF(P1241="사용자항목13", L1241, 0)</f>
        <v>0</v>
      </c>
      <c r="AP1241">
        <f t="shared" ref="AP1241:AP1255" si="896">IF(P1241="사용자항목14", L1241, 0)</f>
        <v>0</v>
      </c>
      <c r="AQ1241">
        <f t="shared" ref="AQ1241:AQ1255" si="897">IF(P1241="사용자항목15", L1241, 0)</f>
        <v>0</v>
      </c>
      <c r="AR1241">
        <f t="shared" ref="AR1241:AR1255" si="898">IF(P1241="사용자항목16", L1241, 0)</f>
        <v>0</v>
      </c>
      <c r="AS1241">
        <f t="shared" ref="AS1241:AS1255" si="899">IF(P1241="사용자항목17", L1241, 0)</f>
        <v>0</v>
      </c>
      <c r="AT1241">
        <f t="shared" ref="AT1241:AT1255" si="900">IF(P1241="사용자항목18", L1241, 0)</f>
        <v>0</v>
      </c>
      <c r="AU1241">
        <f t="shared" ref="AU1241:AU1255" si="901">IF(P1241="사용자항목19", L1241, 0)</f>
        <v>0</v>
      </c>
    </row>
    <row r="1242" spans="1:50" ht="23.1" customHeight="1" x14ac:dyDescent="0.3">
      <c r="A1242" s="6" t="s">
        <v>255</v>
      </c>
      <c r="B1242" s="6" t="s">
        <v>429</v>
      </c>
      <c r="C1242" s="8" t="s">
        <v>27</v>
      </c>
      <c r="D1242" s="9">
        <v>27.5</v>
      </c>
      <c r="E1242" s="9"/>
      <c r="F1242" s="9">
        <f t="shared" si="867"/>
        <v>0</v>
      </c>
      <c r="G1242" s="9"/>
      <c r="H1242" s="9">
        <f t="shared" si="868"/>
        <v>0</v>
      </c>
      <c r="I1242" s="9"/>
      <c r="J1242" s="9">
        <f t="shared" si="869"/>
        <v>0</v>
      </c>
      <c r="K1242" s="9">
        <f t="shared" si="870"/>
        <v>0</v>
      </c>
      <c r="L1242" s="9">
        <f t="shared" si="871"/>
        <v>0</v>
      </c>
      <c r="M1242" s="15"/>
      <c r="O1242" t="str">
        <f>""</f>
        <v/>
      </c>
      <c r="P1242" s="1" t="s">
        <v>129</v>
      </c>
      <c r="Q1242">
        <v>1</v>
      </c>
      <c r="R1242">
        <f t="shared" si="872"/>
        <v>0</v>
      </c>
      <c r="S1242">
        <f t="shared" si="873"/>
        <v>0</v>
      </c>
      <c r="T1242">
        <f t="shared" si="874"/>
        <v>0</v>
      </c>
      <c r="U1242">
        <f t="shared" si="875"/>
        <v>0</v>
      </c>
      <c r="V1242">
        <f t="shared" si="876"/>
        <v>0</v>
      </c>
      <c r="W1242">
        <f t="shared" si="877"/>
        <v>0</v>
      </c>
      <c r="X1242">
        <f t="shared" si="878"/>
        <v>0</v>
      </c>
      <c r="Y1242">
        <f t="shared" si="879"/>
        <v>0</v>
      </c>
      <c r="Z1242">
        <f t="shared" si="880"/>
        <v>0</v>
      </c>
      <c r="AA1242">
        <f t="shared" si="881"/>
        <v>0</v>
      </c>
      <c r="AB1242">
        <f t="shared" si="882"/>
        <v>0</v>
      </c>
      <c r="AC1242">
        <f t="shared" si="883"/>
        <v>0</v>
      </c>
      <c r="AD1242">
        <f t="shared" si="884"/>
        <v>0</v>
      </c>
      <c r="AE1242">
        <f t="shared" si="885"/>
        <v>0</v>
      </c>
      <c r="AF1242">
        <f t="shared" si="886"/>
        <v>0</v>
      </c>
      <c r="AG1242">
        <f t="shared" si="887"/>
        <v>0</v>
      </c>
      <c r="AH1242">
        <f t="shared" si="888"/>
        <v>0</v>
      </c>
      <c r="AI1242">
        <f t="shared" si="889"/>
        <v>0</v>
      </c>
      <c r="AJ1242">
        <f t="shared" si="890"/>
        <v>0</v>
      </c>
      <c r="AK1242">
        <f t="shared" si="891"/>
        <v>0</v>
      </c>
      <c r="AL1242">
        <f t="shared" si="892"/>
        <v>0</v>
      </c>
      <c r="AM1242">
        <f t="shared" si="893"/>
        <v>0</v>
      </c>
      <c r="AN1242">
        <f t="shared" si="894"/>
        <v>0</v>
      </c>
      <c r="AO1242">
        <f t="shared" si="895"/>
        <v>0</v>
      </c>
      <c r="AP1242">
        <f t="shared" si="896"/>
        <v>0</v>
      </c>
      <c r="AQ1242">
        <f t="shared" si="897"/>
        <v>0</v>
      </c>
      <c r="AR1242">
        <f t="shared" si="898"/>
        <v>0</v>
      </c>
      <c r="AS1242">
        <f t="shared" si="899"/>
        <v>0</v>
      </c>
      <c r="AT1242">
        <f t="shared" si="900"/>
        <v>0</v>
      </c>
      <c r="AU1242">
        <f t="shared" si="901"/>
        <v>0</v>
      </c>
    </row>
    <row r="1243" spans="1:50" ht="23.1" customHeight="1" x14ac:dyDescent="0.3">
      <c r="A1243" s="6" t="s">
        <v>255</v>
      </c>
      <c r="B1243" s="6" t="s">
        <v>411</v>
      </c>
      <c r="C1243" s="8" t="s">
        <v>27</v>
      </c>
      <c r="D1243" s="9">
        <v>21.5</v>
      </c>
      <c r="E1243" s="9"/>
      <c r="F1243" s="9">
        <f t="shared" si="867"/>
        <v>0</v>
      </c>
      <c r="G1243" s="9"/>
      <c r="H1243" s="9">
        <f t="shared" si="868"/>
        <v>0</v>
      </c>
      <c r="I1243" s="9"/>
      <c r="J1243" s="9">
        <f t="shared" si="869"/>
        <v>0</v>
      </c>
      <c r="K1243" s="9">
        <f t="shared" si="870"/>
        <v>0</v>
      </c>
      <c r="L1243" s="9">
        <f t="shared" si="871"/>
        <v>0</v>
      </c>
      <c r="M1243" s="15"/>
      <c r="O1243" t="str">
        <f>""</f>
        <v/>
      </c>
      <c r="P1243" s="1" t="s">
        <v>129</v>
      </c>
      <c r="Q1243">
        <v>1</v>
      </c>
      <c r="R1243">
        <f t="shared" si="872"/>
        <v>0</v>
      </c>
      <c r="S1243">
        <f t="shared" si="873"/>
        <v>0</v>
      </c>
      <c r="T1243">
        <f t="shared" si="874"/>
        <v>0</v>
      </c>
      <c r="U1243">
        <f t="shared" si="875"/>
        <v>0</v>
      </c>
      <c r="V1243">
        <f t="shared" si="876"/>
        <v>0</v>
      </c>
      <c r="W1243">
        <f t="shared" si="877"/>
        <v>0</v>
      </c>
      <c r="X1243">
        <f t="shared" si="878"/>
        <v>0</v>
      </c>
      <c r="Y1243">
        <f t="shared" si="879"/>
        <v>0</v>
      </c>
      <c r="Z1243">
        <f t="shared" si="880"/>
        <v>0</v>
      </c>
      <c r="AA1243">
        <f t="shared" si="881"/>
        <v>0</v>
      </c>
      <c r="AB1243">
        <f t="shared" si="882"/>
        <v>0</v>
      </c>
      <c r="AC1243">
        <f t="shared" si="883"/>
        <v>0</v>
      </c>
      <c r="AD1243">
        <f t="shared" si="884"/>
        <v>0</v>
      </c>
      <c r="AE1243">
        <f t="shared" si="885"/>
        <v>0</v>
      </c>
      <c r="AF1243">
        <f t="shared" si="886"/>
        <v>0</v>
      </c>
      <c r="AG1243">
        <f t="shared" si="887"/>
        <v>0</v>
      </c>
      <c r="AH1243">
        <f t="shared" si="888"/>
        <v>0</v>
      </c>
      <c r="AI1243">
        <f t="shared" si="889"/>
        <v>0</v>
      </c>
      <c r="AJ1243">
        <f t="shared" si="890"/>
        <v>0</v>
      </c>
      <c r="AK1243">
        <f t="shared" si="891"/>
        <v>0</v>
      </c>
      <c r="AL1243">
        <f t="shared" si="892"/>
        <v>0</v>
      </c>
      <c r="AM1243">
        <f t="shared" si="893"/>
        <v>0</v>
      </c>
      <c r="AN1243">
        <f t="shared" si="894"/>
        <v>0</v>
      </c>
      <c r="AO1243">
        <f t="shared" si="895"/>
        <v>0</v>
      </c>
      <c r="AP1243">
        <f t="shared" si="896"/>
        <v>0</v>
      </c>
      <c r="AQ1243">
        <f t="shared" si="897"/>
        <v>0</v>
      </c>
      <c r="AR1243">
        <f t="shared" si="898"/>
        <v>0</v>
      </c>
      <c r="AS1243">
        <f t="shared" si="899"/>
        <v>0</v>
      </c>
      <c r="AT1243">
        <f t="shared" si="900"/>
        <v>0</v>
      </c>
      <c r="AU1243">
        <f t="shared" si="901"/>
        <v>0</v>
      </c>
    </row>
    <row r="1244" spans="1:50" ht="23.1" customHeight="1" x14ac:dyDescent="0.3">
      <c r="A1244" s="6" t="s">
        <v>262</v>
      </c>
      <c r="B1244" s="6" t="s">
        <v>263</v>
      </c>
      <c r="C1244" s="8" t="s">
        <v>27</v>
      </c>
      <c r="D1244" s="9">
        <v>241.7</v>
      </c>
      <c r="E1244" s="9"/>
      <c r="F1244" s="9">
        <f t="shared" si="867"/>
        <v>0</v>
      </c>
      <c r="G1244" s="9"/>
      <c r="H1244" s="9">
        <f t="shared" si="868"/>
        <v>0</v>
      </c>
      <c r="I1244" s="9"/>
      <c r="J1244" s="9">
        <f t="shared" si="869"/>
        <v>0</v>
      </c>
      <c r="K1244" s="9">
        <f t="shared" si="870"/>
        <v>0</v>
      </c>
      <c r="L1244" s="9">
        <f t="shared" si="871"/>
        <v>0</v>
      </c>
      <c r="M1244" s="15"/>
      <c r="O1244" t="str">
        <f>""</f>
        <v/>
      </c>
      <c r="P1244" s="1" t="s">
        <v>129</v>
      </c>
      <c r="Q1244">
        <v>1</v>
      </c>
      <c r="R1244">
        <f t="shared" si="872"/>
        <v>0</v>
      </c>
      <c r="S1244">
        <f t="shared" si="873"/>
        <v>0</v>
      </c>
      <c r="T1244">
        <f t="shared" si="874"/>
        <v>0</v>
      </c>
      <c r="U1244">
        <f t="shared" si="875"/>
        <v>0</v>
      </c>
      <c r="V1244">
        <f t="shared" si="876"/>
        <v>0</v>
      </c>
      <c r="W1244">
        <f t="shared" si="877"/>
        <v>0</v>
      </c>
      <c r="X1244">
        <f t="shared" si="878"/>
        <v>0</v>
      </c>
      <c r="Y1244">
        <f t="shared" si="879"/>
        <v>0</v>
      </c>
      <c r="Z1244">
        <f t="shared" si="880"/>
        <v>0</v>
      </c>
      <c r="AA1244">
        <f t="shared" si="881"/>
        <v>0</v>
      </c>
      <c r="AB1244">
        <f t="shared" si="882"/>
        <v>0</v>
      </c>
      <c r="AC1244">
        <f t="shared" si="883"/>
        <v>0</v>
      </c>
      <c r="AD1244">
        <f t="shared" si="884"/>
        <v>0</v>
      </c>
      <c r="AE1244">
        <f t="shared" si="885"/>
        <v>0</v>
      </c>
      <c r="AF1244">
        <f t="shared" si="886"/>
        <v>0</v>
      </c>
      <c r="AG1244">
        <f t="shared" si="887"/>
        <v>0</v>
      </c>
      <c r="AH1244">
        <f t="shared" si="888"/>
        <v>0</v>
      </c>
      <c r="AI1244">
        <f t="shared" si="889"/>
        <v>0</v>
      </c>
      <c r="AJ1244">
        <f t="shared" si="890"/>
        <v>0</v>
      </c>
      <c r="AK1244">
        <f t="shared" si="891"/>
        <v>0</v>
      </c>
      <c r="AL1244">
        <f t="shared" si="892"/>
        <v>0</v>
      </c>
      <c r="AM1244">
        <f t="shared" si="893"/>
        <v>0</v>
      </c>
      <c r="AN1244">
        <f t="shared" si="894"/>
        <v>0</v>
      </c>
      <c r="AO1244">
        <f t="shared" si="895"/>
        <v>0</v>
      </c>
      <c r="AP1244">
        <f t="shared" si="896"/>
        <v>0</v>
      </c>
      <c r="AQ1244">
        <f t="shared" si="897"/>
        <v>0</v>
      </c>
      <c r="AR1244">
        <f t="shared" si="898"/>
        <v>0</v>
      </c>
      <c r="AS1244">
        <f t="shared" si="899"/>
        <v>0</v>
      </c>
      <c r="AT1244">
        <f t="shared" si="900"/>
        <v>0</v>
      </c>
      <c r="AU1244">
        <f t="shared" si="901"/>
        <v>0</v>
      </c>
    </row>
    <row r="1245" spans="1:50" ht="23.1" customHeight="1" x14ac:dyDescent="0.3">
      <c r="A1245" s="6" t="s">
        <v>60</v>
      </c>
      <c r="B1245" s="6" t="s">
        <v>61</v>
      </c>
      <c r="C1245" s="8" t="s">
        <v>22</v>
      </c>
      <c r="D1245" s="9">
        <v>83.3</v>
      </c>
      <c r="E1245" s="9"/>
      <c r="F1245" s="9">
        <f t="shared" si="867"/>
        <v>0</v>
      </c>
      <c r="G1245" s="9"/>
      <c r="H1245" s="9">
        <f t="shared" si="868"/>
        <v>0</v>
      </c>
      <c r="I1245" s="9"/>
      <c r="J1245" s="9">
        <f t="shared" si="869"/>
        <v>0</v>
      </c>
      <c r="K1245" s="9">
        <f t="shared" si="870"/>
        <v>0</v>
      </c>
      <c r="L1245" s="9">
        <f t="shared" si="871"/>
        <v>0</v>
      </c>
      <c r="M1245" s="9"/>
      <c r="O1245" t="str">
        <f>"01"</f>
        <v>01</v>
      </c>
      <c r="P1245" s="1" t="s">
        <v>129</v>
      </c>
      <c r="Q1245">
        <v>1</v>
      </c>
      <c r="R1245">
        <f t="shared" si="872"/>
        <v>0</v>
      </c>
      <c r="S1245">
        <f t="shared" si="873"/>
        <v>0</v>
      </c>
      <c r="T1245">
        <f t="shared" si="874"/>
        <v>0</v>
      </c>
      <c r="U1245">
        <f t="shared" si="875"/>
        <v>0</v>
      </c>
      <c r="V1245">
        <f t="shared" si="876"/>
        <v>0</v>
      </c>
      <c r="W1245">
        <f t="shared" si="877"/>
        <v>0</v>
      </c>
      <c r="X1245">
        <f t="shared" si="878"/>
        <v>0</v>
      </c>
      <c r="Y1245">
        <f t="shared" si="879"/>
        <v>0</v>
      </c>
      <c r="Z1245">
        <f t="shared" si="880"/>
        <v>0</v>
      </c>
      <c r="AA1245">
        <f t="shared" si="881"/>
        <v>0</v>
      </c>
      <c r="AB1245">
        <f t="shared" si="882"/>
        <v>0</v>
      </c>
      <c r="AC1245">
        <f t="shared" si="883"/>
        <v>0</v>
      </c>
      <c r="AD1245">
        <f t="shared" si="884"/>
        <v>0</v>
      </c>
      <c r="AE1245">
        <f t="shared" si="885"/>
        <v>0</v>
      </c>
      <c r="AF1245">
        <f t="shared" si="886"/>
        <v>0</v>
      </c>
      <c r="AG1245">
        <f t="shared" si="887"/>
        <v>0</v>
      </c>
      <c r="AH1245">
        <f t="shared" si="888"/>
        <v>0</v>
      </c>
      <c r="AI1245">
        <f t="shared" si="889"/>
        <v>0</v>
      </c>
      <c r="AJ1245">
        <f t="shared" si="890"/>
        <v>0</v>
      </c>
      <c r="AK1245">
        <f t="shared" si="891"/>
        <v>0</v>
      </c>
      <c r="AL1245">
        <f t="shared" si="892"/>
        <v>0</v>
      </c>
      <c r="AM1245">
        <f t="shared" si="893"/>
        <v>0</v>
      </c>
      <c r="AN1245">
        <f t="shared" si="894"/>
        <v>0</v>
      </c>
      <c r="AO1245">
        <f t="shared" si="895"/>
        <v>0</v>
      </c>
      <c r="AP1245">
        <f t="shared" si="896"/>
        <v>0</v>
      </c>
      <c r="AQ1245">
        <f t="shared" si="897"/>
        <v>0</v>
      </c>
      <c r="AR1245">
        <f t="shared" si="898"/>
        <v>0</v>
      </c>
      <c r="AS1245">
        <f t="shared" si="899"/>
        <v>0</v>
      </c>
      <c r="AT1245">
        <f t="shared" si="900"/>
        <v>0</v>
      </c>
      <c r="AU1245">
        <f t="shared" si="901"/>
        <v>0</v>
      </c>
    </row>
    <row r="1246" spans="1:50" ht="23.1" customHeight="1" x14ac:dyDescent="0.3">
      <c r="A1246" s="6" t="s">
        <v>430</v>
      </c>
      <c r="B1246" s="6" t="s">
        <v>431</v>
      </c>
      <c r="C1246" s="8" t="s">
        <v>281</v>
      </c>
      <c r="D1246" s="9">
        <v>41.6</v>
      </c>
      <c r="E1246" s="9"/>
      <c r="F1246" s="9">
        <f t="shared" si="867"/>
        <v>0</v>
      </c>
      <c r="G1246" s="9"/>
      <c r="H1246" s="9">
        <f t="shared" si="868"/>
        <v>0</v>
      </c>
      <c r="I1246" s="9"/>
      <c r="J1246" s="9">
        <f t="shared" si="869"/>
        <v>0</v>
      </c>
      <c r="K1246" s="9">
        <f t="shared" si="870"/>
        <v>0</v>
      </c>
      <c r="L1246" s="9">
        <f t="shared" si="871"/>
        <v>0</v>
      </c>
      <c r="M1246" s="15"/>
      <c r="O1246" t="str">
        <f>""</f>
        <v/>
      </c>
      <c r="P1246" s="1" t="s">
        <v>129</v>
      </c>
      <c r="Q1246">
        <v>1</v>
      </c>
      <c r="R1246">
        <f t="shared" si="872"/>
        <v>0</v>
      </c>
      <c r="S1246">
        <f t="shared" si="873"/>
        <v>0</v>
      </c>
      <c r="T1246">
        <f t="shared" si="874"/>
        <v>0</v>
      </c>
      <c r="U1246">
        <f t="shared" si="875"/>
        <v>0</v>
      </c>
      <c r="V1246">
        <f t="shared" si="876"/>
        <v>0</v>
      </c>
      <c r="W1246">
        <f t="shared" si="877"/>
        <v>0</v>
      </c>
      <c r="X1246">
        <f t="shared" si="878"/>
        <v>0</v>
      </c>
      <c r="Y1246">
        <f t="shared" si="879"/>
        <v>0</v>
      </c>
      <c r="Z1246">
        <f t="shared" si="880"/>
        <v>0</v>
      </c>
      <c r="AA1246">
        <f t="shared" si="881"/>
        <v>0</v>
      </c>
      <c r="AB1246">
        <f t="shared" si="882"/>
        <v>0</v>
      </c>
      <c r="AC1246">
        <f t="shared" si="883"/>
        <v>0</v>
      </c>
      <c r="AD1246">
        <f t="shared" si="884"/>
        <v>0</v>
      </c>
      <c r="AE1246">
        <f t="shared" si="885"/>
        <v>0</v>
      </c>
      <c r="AF1246">
        <f t="shared" si="886"/>
        <v>0</v>
      </c>
      <c r="AG1246">
        <f t="shared" si="887"/>
        <v>0</v>
      </c>
      <c r="AH1246">
        <f t="shared" si="888"/>
        <v>0</v>
      </c>
      <c r="AI1246">
        <f t="shared" si="889"/>
        <v>0</v>
      </c>
      <c r="AJ1246">
        <f t="shared" si="890"/>
        <v>0</v>
      </c>
      <c r="AK1246">
        <f t="shared" si="891"/>
        <v>0</v>
      </c>
      <c r="AL1246">
        <f t="shared" si="892"/>
        <v>0</v>
      </c>
      <c r="AM1246">
        <f t="shared" si="893"/>
        <v>0</v>
      </c>
      <c r="AN1246">
        <f t="shared" si="894"/>
        <v>0</v>
      </c>
      <c r="AO1246">
        <f t="shared" si="895"/>
        <v>0</v>
      </c>
      <c r="AP1246">
        <f t="shared" si="896"/>
        <v>0</v>
      </c>
      <c r="AQ1246">
        <f t="shared" si="897"/>
        <v>0</v>
      </c>
      <c r="AR1246">
        <f t="shared" si="898"/>
        <v>0</v>
      </c>
      <c r="AS1246">
        <f t="shared" si="899"/>
        <v>0</v>
      </c>
      <c r="AT1246">
        <f t="shared" si="900"/>
        <v>0</v>
      </c>
      <c r="AU1246">
        <f t="shared" si="901"/>
        <v>0</v>
      </c>
    </row>
    <row r="1247" spans="1:50" ht="23.1" customHeight="1" x14ac:dyDescent="0.3">
      <c r="A1247" s="6" t="s">
        <v>432</v>
      </c>
      <c r="B1247" s="6" t="s">
        <v>433</v>
      </c>
      <c r="C1247" s="8" t="s">
        <v>27</v>
      </c>
      <c r="D1247" s="9">
        <v>12.5</v>
      </c>
      <c r="E1247" s="9"/>
      <c r="F1247" s="9">
        <f t="shared" si="867"/>
        <v>0</v>
      </c>
      <c r="G1247" s="9"/>
      <c r="H1247" s="9">
        <f t="shared" si="868"/>
        <v>0</v>
      </c>
      <c r="I1247" s="9"/>
      <c r="J1247" s="9">
        <f t="shared" si="869"/>
        <v>0</v>
      </c>
      <c r="K1247" s="9">
        <f t="shared" si="870"/>
        <v>0</v>
      </c>
      <c r="L1247" s="9">
        <f t="shared" si="871"/>
        <v>0</v>
      </c>
      <c r="M1247" s="15"/>
      <c r="O1247" t="str">
        <f>""</f>
        <v/>
      </c>
      <c r="P1247" s="1" t="s">
        <v>129</v>
      </c>
      <c r="Q1247">
        <v>1</v>
      </c>
      <c r="R1247">
        <f t="shared" si="872"/>
        <v>0</v>
      </c>
      <c r="S1247">
        <f t="shared" si="873"/>
        <v>0</v>
      </c>
      <c r="T1247">
        <f t="shared" si="874"/>
        <v>0</v>
      </c>
      <c r="U1247">
        <f t="shared" si="875"/>
        <v>0</v>
      </c>
      <c r="V1247">
        <f t="shared" si="876"/>
        <v>0</v>
      </c>
      <c r="W1247">
        <f t="shared" si="877"/>
        <v>0</v>
      </c>
      <c r="X1247">
        <f t="shared" si="878"/>
        <v>0</v>
      </c>
      <c r="Y1247">
        <f t="shared" si="879"/>
        <v>0</v>
      </c>
      <c r="Z1247">
        <f t="shared" si="880"/>
        <v>0</v>
      </c>
      <c r="AA1247">
        <f t="shared" si="881"/>
        <v>0</v>
      </c>
      <c r="AB1247">
        <f t="shared" si="882"/>
        <v>0</v>
      </c>
      <c r="AC1247">
        <f t="shared" si="883"/>
        <v>0</v>
      </c>
      <c r="AD1247">
        <f t="shared" si="884"/>
        <v>0</v>
      </c>
      <c r="AE1247">
        <f t="shared" si="885"/>
        <v>0</v>
      </c>
      <c r="AF1247">
        <f t="shared" si="886"/>
        <v>0</v>
      </c>
      <c r="AG1247">
        <f t="shared" si="887"/>
        <v>0</v>
      </c>
      <c r="AH1247">
        <f t="shared" si="888"/>
        <v>0</v>
      </c>
      <c r="AI1247">
        <f t="shared" si="889"/>
        <v>0</v>
      </c>
      <c r="AJ1247">
        <f t="shared" si="890"/>
        <v>0</v>
      </c>
      <c r="AK1247">
        <f t="shared" si="891"/>
        <v>0</v>
      </c>
      <c r="AL1247">
        <f t="shared" si="892"/>
        <v>0</v>
      </c>
      <c r="AM1247">
        <f t="shared" si="893"/>
        <v>0</v>
      </c>
      <c r="AN1247">
        <f t="shared" si="894"/>
        <v>0</v>
      </c>
      <c r="AO1247">
        <f t="shared" si="895"/>
        <v>0</v>
      </c>
      <c r="AP1247">
        <f t="shared" si="896"/>
        <v>0</v>
      </c>
      <c r="AQ1247">
        <f t="shared" si="897"/>
        <v>0</v>
      </c>
      <c r="AR1247">
        <f t="shared" si="898"/>
        <v>0</v>
      </c>
      <c r="AS1247">
        <f t="shared" si="899"/>
        <v>0</v>
      </c>
      <c r="AT1247">
        <f t="shared" si="900"/>
        <v>0</v>
      </c>
      <c r="AU1247">
        <f t="shared" si="901"/>
        <v>0</v>
      </c>
    </row>
    <row r="1248" spans="1:50" ht="23.1" customHeight="1" x14ac:dyDescent="0.3">
      <c r="A1248" s="6" t="s">
        <v>432</v>
      </c>
      <c r="B1248" s="6" t="s">
        <v>434</v>
      </c>
      <c r="C1248" s="8" t="s">
        <v>27</v>
      </c>
      <c r="D1248" s="9">
        <v>2.5</v>
      </c>
      <c r="E1248" s="9"/>
      <c r="F1248" s="9">
        <f t="shared" si="867"/>
        <v>0</v>
      </c>
      <c r="G1248" s="9"/>
      <c r="H1248" s="9">
        <f t="shared" si="868"/>
        <v>0</v>
      </c>
      <c r="I1248" s="9"/>
      <c r="J1248" s="9">
        <f t="shared" si="869"/>
        <v>0</v>
      </c>
      <c r="K1248" s="9">
        <f t="shared" si="870"/>
        <v>0</v>
      </c>
      <c r="L1248" s="9">
        <f t="shared" si="871"/>
        <v>0</v>
      </c>
      <c r="M1248" s="15"/>
      <c r="O1248" t="str">
        <f>""</f>
        <v/>
      </c>
      <c r="P1248" s="1" t="s">
        <v>129</v>
      </c>
      <c r="Q1248">
        <v>1</v>
      </c>
      <c r="R1248">
        <f t="shared" si="872"/>
        <v>0</v>
      </c>
      <c r="S1248">
        <f t="shared" si="873"/>
        <v>0</v>
      </c>
      <c r="T1248">
        <f t="shared" si="874"/>
        <v>0</v>
      </c>
      <c r="U1248">
        <f t="shared" si="875"/>
        <v>0</v>
      </c>
      <c r="V1248">
        <f t="shared" si="876"/>
        <v>0</v>
      </c>
      <c r="W1248">
        <f t="shared" si="877"/>
        <v>0</v>
      </c>
      <c r="X1248">
        <f t="shared" si="878"/>
        <v>0</v>
      </c>
      <c r="Y1248">
        <f t="shared" si="879"/>
        <v>0</v>
      </c>
      <c r="Z1248">
        <f t="shared" si="880"/>
        <v>0</v>
      </c>
      <c r="AA1248">
        <f t="shared" si="881"/>
        <v>0</v>
      </c>
      <c r="AB1248">
        <f t="shared" si="882"/>
        <v>0</v>
      </c>
      <c r="AC1248">
        <f t="shared" si="883"/>
        <v>0</v>
      </c>
      <c r="AD1248">
        <f t="shared" si="884"/>
        <v>0</v>
      </c>
      <c r="AE1248">
        <f t="shared" si="885"/>
        <v>0</v>
      </c>
      <c r="AF1248">
        <f t="shared" si="886"/>
        <v>0</v>
      </c>
      <c r="AG1248">
        <f t="shared" si="887"/>
        <v>0</v>
      </c>
      <c r="AH1248">
        <f t="shared" si="888"/>
        <v>0</v>
      </c>
      <c r="AI1248">
        <f t="shared" si="889"/>
        <v>0</v>
      </c>
      <c r="AJ1248">
        <f t="shared" si="890"/>
        <v>0</v>
      </c>
      <c r="AK1248">
        <f t="shared" si="891"/>
        <v>0</v>
      </c>
      <c r="AL1248">
        <f t="shared" si="892"/>
        <v>0</v>
      </c>
      <c r="AM1248">
        <f t="shared" si="893"/>
        <v>0</v>
      </c>
      <c r="AN1248">
        <f t="shared" si="894"/>
        <v>0</v>
      </c>
      <c r="AO1248">
        <f t="shared" si="895"/>
        <v>0</v>
      </c>
      <c r="AP1248">
        <f t="shared" si="896"/>
        <v>0</v>
      </c>
      <c r="AQ1248">
        <f t="shared" si="897"/>
        <v>0</v>
      </c>
      <c r="AR1248">
        <f t="shared" si="898"/>
        <v>0</v>
      </c>
      <c r="AS1248">
        <f t="shared" si="899"/>
        <v>0</v>
      </c>
      <c r="AT1248">
        <f t="shared" si="900"/>
        <v>0</v>
      </c>
      <c r="AU1248">
        <f t="shared" si="901"/>
        <v>0</v>
      </c>
    </row>
    <row r="1249" spans="1:50" ht="23.1" customHeight="1" x14ac:dyDescent="0.3">
      <c r="A1249" s="6" t="s">
        <v>98</v>
      </c>
      <c r="B1249" s="6" t="s">
        <v>100</v>
      </c>
      <c r="C1249" s="8" t="s">
        <v>22</v>
      </c>
      <c r="D1249" s="9">
        <v>78</v>
      </c>
      <c r="E1249" s="9"/>
      <c r="F1249" s="9">
        <f t="shared" si="867"/>
        <v>0</v>
      </c>
      <c r="G1249" s="9"/>
      <c r="H1249" s="9">
        <f t="shared" si="868"/>
        <v>0</v>
      </c>
      <c r="I1249" s="9"/>
      <c r="J1249" s="9">
        <f t="shared" si="869"/>
        <v>0</v>
      </c>
      <c r="K1249" s="9">
        <f t="shared" si="870"/>
        <v>0</v>
      </c>
      <c r="L1249" s="9">
        <f t="shared" si="871"/>
        <v>0</v>
      </c>
      <c r="M1249" s="9"/>
      <c r="O1249" t="str">
        <f>"01"</f>
        <v>01</v>
      </c>
      <c r="P1249" s="1" t="s">
        <v>129</v>
      </c>
      <c r="Q1249">
        <v>1</v>
      </c>
      <c r="R1249">
        <f t="shared" si="872"/>
        <v>0</v>
      </c>
      <c r="S1249">
        <f t="shared" si="873"/>
        <v>0</v>
      </c>
      <c r="T1249">
        <f t="shared" si="874"/>
        <v>0</v>
      </c>
      <c r="U1249">
        <f t="shared" si="875"/>
        <v>0</v>
      </c>
      <c r="V1249">
        <f t="shared" si="876"/>
        <v>0</v>
      </c>
      <c r="W1249">
        <f t="shared" si="877"/>
        <v>0</v>
      </c>
      <c r="X1249">
        <f t="shared" si="878"/>
        <v>0</v>
      </c>
      <c r="Y1249">
        <f t="shared" si="879"/>
        <v>0</v>
      </c>
      <c r="Z1249">
        <f t="shared" si="880"/>
        <v>0</v>
      </c>
      <c r="AA1249">
        <f t="shared" si="881"/>
        <v>0</v>
      </c>
      <c r="AB1249">
        <f t="shared" si="882"/>
        <v>0</v>
      </c>
      <c r="AC1249">
        <f t="shared" si="883"/>
        <v>0</v>
      </c>
      <c r="AD1249">
        <f t="shared" si="884"/>
        <v>0</v>
      </c>
      <c r="AE1249">
        <f t="shared" si="885"/>
        <v>0</v>
      </c>
      <c r="AF1249">
        <f t="shared" si="886"/>
        <v>0</v>
      </c>
      <c r="AG1249">
        <f t="shared" si="887"/>
        <v>0</v>
      </c>
      <c r="AH1249">
        <f t="shared" si="888"/>
        <v>0</v>
      </c>
      <c r="AI1249">
        <f t="shared" si="889"/>
        <v>0</v>
      </c>
      <c r="AJ1249">
        <f t="shared" si="890"/>
        <v>0</v>
      </c>
      <c r="AK1249">
        <f t="shared" si="891"/>
        <v>0</v>
      </c>
      <c r="AL1249">
        <f t="shared" si="892"/>
        <v>0</v>
      </c>
      <c r="AM1249">
        <f t="shared" si="893"/>
        <v>0</v>
      </c>
      <c r="AN1249">
        <f t="shared" si="894"/>
        <v>0</v>
      </c>
      <c r="AO1249">
        <f t="shared" si="895"/>
        <v>0</v>
      </c>
      <c r="AP1249">
        <f t="shared" si="896"/>
        <v>0</v>
      </c>
      <c r="AQ1249">
        <f t="shared" si="897"/>
        <v>0</v>
      </c>
      <c r="AR1249">
        <f t="shared" si="898"/>
        <v>0</v>
      </c>
      <c r="AS1249">
        <f t="shared" si="899"/>
        <v>0</v>
      </c>
      <c r="AT1249">
        <f t="shared" si="900"/>
        <v>0</v>
      </c>
      <c r="AU1249">
        <f t="shared" si="901"/>
        <v>0</v>
      </c>
    </row>
    <row r="1250" spans="1:50" ht="23.1" customHeight="1" x14ac:dyDescent="0.3">
      <c r="A1250" s="6" t="s">
        <v>98</v>
      </c>
      <c r="B1250" s="6" t="s">
        <v>99</v>
      </c>
      <c r="C1250" s="8" t="s">
        <v>38</v>
      </c>
      <c r="D1250" s="9">
        <v>6</v>
      </c>
      <c r="E1250" s="9"/>
      <c r="F1250" s="9">
        <f t="shared" si="867"/>
        <v>0</v>
      </c>
      <c r="G1250" s="9"/>
      <c r="H1250" s="9">
        <f t="shared" si="868"/>
        <v>0</v>
      </c>
      <c r="I1250" s="9"/>
      <c r="J1250" s="9">
        <f t="shared" si="869"/>
        <v>0</v>
      </c>
      <c r="K1250" s="9">
        <f t="shared" si="870"/>
        <v>0</v>
      </c>
      <c r="L1250" s="9">
        <f t="shared" si="871"/>
        <v>0</v>
      </c>
      <c r="M1250" s="9"/>
      <c r="O1250" t="str">
        <f>"01"</f>
        <v>01</v>
      </c>
      <c r="P1250" s="1" t="s">
        <v>129</v>
      </c>
      <c r="Q1250">
        <v>1</v>
      </c>
      <c r="R1250">
        <f t="shared" si="872"/>
        <v>0</v>
      </c>
      <c r="S1250">
        <f t="shared" si="873"/>
        <v>0</v>
      </c>
      <c r="T1250">
        <f t="shared" si="874"/>
        <v>0</v>
      </c>
      <c r="U1250">
        <f t="shared" si="875"/>
        <v>0</v>
      </c>
      <c r="V1250">
        <f t="shared" si="876"/>
        <v>0</v>
      </c>
      <c r="W1250">
        <f t="shared" si="877"/>
        <v>0</v>
      </c>
      <c r="X1250">
        <f t="shared" si="878"/>
        <v>0</v>
      </c>
      <c r="Y1250">
        <f t="shared" si="879"/>
        <v>0</v>
      </c>
      <c r="Z1250">
        <f t="shared" si="880"/>
        <v>0</v>
      </c>
      <c r="AA1250">
        <f t="shared" si="881"/>
        <v>0</v>
      </c>
      <c r="AB1250">
        <f t="shared" si="882"/>
        <v>0</v>
      </c>
      <c r="AC1250">
        <f t="shared" si="883"/>
        <v>0</v>
      </c>
      <c r="AD1250">
        <f t="shared" si="884"/>
        <v>0</v>
      </c>
      <c r="AE1250">
        <f t="shared" si="885"/>
        <v>0</v>
      </c>
      <c r="AF1250">
        <f t="shared" si="886"/>
        <v>0</v>
      </c>
      <c r="AG1250">
        <f t="shared" si="887"/>
        <v>0</v>
      </c>
      <c r="AH1250">
        <f t="shared" si="888"/>
        <v>0</v>
      </c>
      <c r="AI1250">
        <f t="shared" si="889"/>
        <v>0</v>
      </c>
      <c r="AJ1250">
        <f t="shared" si="890"/>
        <v>0</v>
      </c>
      <c r="AK1250">
        <f t="shared" si="891"/>
        <v>0</v>
      </c>
      <c r="AL1250">
        <f t="shared" si="892"/>
        <v>0</v>
      </c>
      <c r="AM1250">
        <f t="shared" si="893"/>
        <v>0</v>
      </c>
      <c r="AN1250">
        <f t="shared" si="894"/>
        <v>0</v>
      </c>
      <c r="AO1250">
        <f t="shared" si="895"/>
        <v>0</v>
      </c>
      <c r="AP1250">
        <f t="shared" si="896"/>
        <v>0</v>
      </c>
      <c r="AQ1250">
        <f t="shared" si="897"/>
        <v>0</v>
      </c>
      <c r="AR1250">
        <f t="shared" si="898"/>
        <v>0</v>
      </c>
      <c r="AS1250">
        <f t="shared" si="899"/>
        <v>0</v>
      </c>
      <c r="AT1250">
        <f t="shared" si="900"/>
        <v>0</v>
      </c>
      <c r="AU1250">
        <f t="shared" si="901"/>
        <v>0</v>
      </c>
    </row>
    <row r="1251" spans="1:50" ht="23.1" customHeight="1" x14ac:dyDescent="0.3">
      <c r="A1251" s="6" t="s">
        <v>273</v>
      </c>
      <c r="B1251" s="6" t="s">
        <v>274</v>
      </c>
      <c r="C1251" s="8" t="s">
        <v>27</v>
      </c>
      <c r="D1251" s="9">
        <v>72</v>
      </c>
      <c r="E1251" s="9"/>
      <c r="F1251" s="9">
        <f t="shared" si="867"/>
        <v>0</v>
      </c>
      <c r="G1251" s="9"/>
      <c r="H1251" s="9">
        <f t="shared" si="868"/>
        <v>0</v>
      </c>
      <c r="I1251" s="9"/>
      <c r="J1251" s="9">
        <f t="shared" si="869"/>
        <v>0</v>
      </c>
      <c r="K1251" s="9">
        <f t="shared" si="870"/>
        <v>0</v>
      </c>
      <c r="L1251" s="9">
        <f t="shared" si="871"/>
        <v>0</v>
      </c>
      <c r="M1251" s="15"/>
      <c r="O1251" t="str">
        <f>""</f>
        <v/>
      </c>
      <c r="P1251" s="1" t="s">
        <v>129</v>
      </c>
      <c r="Q1251">
        <v>1</v>
      </c>
      <c r="R1251">
        <f t="shared" si="872"/>
        <v>0</v>
      </c>
      <c r="S1251">
        <f t="shared" si="873"/>
        <v>0</v>
      </c>
      <c r="T1251">
        <f t="shared" si="874"/>
        <v>0</v>
      </c>
      <c r="U1251">
        <f t="shared" si="875"/>
        <v>0</v>
      </c>
      <c r="V1251">
        <f t="shared" si="876"/>
        <v>0</v>
      </c>
      <c r="W1251">
        <f t="shared" si="877"/>
        <v>0</v>
      </c>
      <c r="X1251">
        <f t="shared" si="878"/>
        <v>0</v>
      </c>
      <c r="Y1251">
        <f t="shared" si="879"/>
        <v>0</v>
      </c>
      <c r="Z1251">
        <f t="shared" si="880"/>
        <v>0</v>
      </c>
      <c r="AA1251">
        <f t="shared" si="881"/>
        <v>0</v>
      </c>
      <c r="AB1251">
        <f t="shared" si="882"/>
        <v>0</v>
      </c>
      <c r="AC1251">
        <f t="shared" si="883"/>
        <v>0</v>
      </c>
      <c r="AD1251">
        <f t="shared" si="884"/>
        <v>0</v>
      </c>
      <c r="AE1251">
        <f t="shared" si="885"/>
        <v>0</v>
      </c>
      <c r="AF1251">
        <f t="shared" si="886"/>
        <v>0</v>
      </c>
      <c r="AG1251">
        <f t="shared" si="887"/>
        <v>0</v>
      </c>
      <c r="AH1251">
        <f t="shared" si="888"/>
        <v>0</v>
      </c>
      <c r="AI1251">
        <f t="shared" si="889"/>
        <v>0</v>
      </c>
      <c r="AJ1251">
        <f t="shared" si="890"/>
        <v>0</v>
      </c>
      <c r="AK1251">
        <f t="shared" si="891"/>
        <v>0</v>
      </c>
      <c r="AL1251">
        <f t="shared" si="892"/>
        <v>0</v>
      </c>
      <c r="AM1251">
        <f t="shared" si="893"/>
        <v>0</v>
      </c>
      <c r="AN1251">
        <f t="shared" si="894"/>
        <v>0</v>
      </c>
      <c r="AO1251">
        <f t="shared" si="895"/>
        <v>0</v>
      </c>
      <c r="AP1251">
        <f t="shared" si="896"/>
        <v>0</v>
      </c>
      <c r="AQ1251">
        <f t="shared" si="897"/>
        <v>0</v>
      </c>
      <c r="AR1251">
        <f t="shared" si="898"/>
        <v>0</v>
      </c>
      <c r="AS1251">
        <f t="shared" si="899"/>
        <v>0</v>
      </c>
      <c r="AT1251">
        <f t="shared" si="900"/>
        <v>0</v>
      </c>
      <c r="AU1251">
        <f t="shared" si="901"/>
        <v>0</v>
      </c>
    </row>
    <row r="1252" spans="1:50" ht="23.1" customHeight="1" x14ac:dyDescent="0.3">
      <c r="A1252" s="6" t="s">
        <v>271</v>
      </c>
      <c r="B1252" s="6" t="s">
        <v>272</v>
      </c>
      <c r="C1252" s="8" t="s">
        <v>27</v>
      </c>
      <c r="D1252" s="9">
        <v>61.1</v>
      </c>
      <c r="E1252" s="9"/>
      <c r="F1252" s="9">
        <f t="shared" si="867"/>
        <v>0</v>
      </c>
      <c r="G1252" s="9"/>
      <c r="H1252" s="9">
        <f t="shared" si="868"/>
        <v>0</v>
      </c>
      <c r="I1252" s="9"/>
      <c r="J1252" s="9">
        <f t="shared" si="869"/>
        <v>0</v>
      </c>
      <c r="K1252" s="9">
        <f t="shared" si="870"/>
        <v>0</v>
      </c>
      <c r="L1252" s="9">
        <f t="shared" si="871"/>
        <v>0</v>
      </c>
      <c r="M1252" s="15"/>
      <c r="O1252" t="str">
        <f>""</f>
        <v/>
      </c>
      <c r="P1252" s="1" t="s">
        <v>129</v>
      </c>
      <c r="Q1252">
        <v>1</v>
      </c>
      <c r="R1252">
        <f t="shared" si="872"/>
        <v>0</v>
      </c>
      <c r="S1252">
        <f t="shared" si="873"/>
        <v>0</v>
      </c>
      <c r="T1252">
        <f t="shared" si="874"/>
        <v>0</v>
      </c>
      <c r="U1252">
        <f t="shared" si="875"/>
        <v>0</v>
      </c>
      <c r="V1252">
        <f t="shared" si="876"/>
        <v>0</v>
      </c>
      <c r="W1252">
        <f t="shared" si="877"/>
        <v>0</v>
      </c>
      <c r="X1252">
        <f t="shared" si="878"/>
        <v>0</v>
      </c>
      <c r="Y1252">
        <f t="shared" si="879"/>
        <v>0</v>
      </c>
      <c r="Z1252">
        <f t="shared" si="880"/>
        <v>0</v>
      </c>
      <c r="AA1252">
        <f t="shared" si="881"/>
        <v>0</v>
      </c>
      <c r="AB1252">
        <f t="shared" si="882"/>
        <v>0</v>
      </c>
      <c r="AC1252">
        <f t="shared" si="883"/>
        <v>0</v>
      </c>
      <c r="AD1252">
        <f t="shared" si="884"/>
        <v>0</v>
      </c>
      <c r="AE1252">
        <f t="shared" si="885"/>
        <v>0</v>
      </c>
      <c r="AF1252">
        <f t="shared" si="886"/>
        <v>0</v>
      </c>
      <c r="AG1252">
        <f t="shared" si="887"/>
        <v>0</v>
      </c>
      <c r="AH1252">
        <f t="shared" si="888"/>
        <v>0</v>
      </c>
      <c r="AI1252">
        <f t="shared" si="889"/>
        <v>0</v>
      </c>
      <c r="AJ1252">
        <f t="shared" si="890"/>
        <v>0</v>
      </c>
      <c r="AK1252">
        <f t="shared" si="891"/>
        <v>0</v>
      </c>
      <c r="AL1252">
        <f t="shared" si="892"/>
        <v>0</v>
      </c>
      <c r="AM1252">
        <f t="shared" si="893"/>
        <v>0</v>
      </c>
      <c r="AN1252">
        <f t="shared" si="894"/>
        <v>0</v>
      </c>
      <c r="AO1252">
        <f t="shared" si="895"/>
        <v>0</v>
      </c>
      <c r="AP1252">
        <f t="shared" si="896"/>
        <v>0</v>
      </c>
      <c r="AQ1252">
        <f t="shared" si="897"/>
        <v>0</v>
      </c>
      <c r="AR1252">
        <f t="shared" si="898"/>
        <v>0</v>
      </c>
      <c r="AS1252">
        <f t="shared" si="899"/>
        <v>0</v>
      </c>
      <c r="AT1252">
        <f t="shared" si="900"/>
        <v>0</v>
      </c>
      <c r="AU1252">
        <f t="shared" si="901"/>
        <v>0</v>
      </c>
    </row>
    <row r="1253" spans="1:50" ht="23.1" customHeight="1" x14ac:dyDescent="0.3">
      <c r="A1253" s="6" t="s">
        <v>156</v>
      </c>
      <c r="B1253" s="6" t="s">
        <v>284</v>
      </c>
      <c r="C1253" s="8" t="s">
        <v>44</v>
      </c>
      <c r="D1253" s="9">
        <v>33.5</v>
      </c>
      <c r="E1253" s="9"/>
      <c r="F1253" s="9">
        <f t="shared" si="867"/>
        <v>0</v>
      </c>
      <c r="G1253" s="9"/>
      <c r="H1253" s="9">
        <f t="shared" si="868"/>
        <v>0</v>
      </c>
      <c r="I1253" s="9"/>
      <c r="J1253" s="9">
        <f t="shared" si="869"/>
        <v>0</v>
      </c>
      <c r="K1253" s="9">
        <f t="shared" si="870"/>
        <v>0</v>
      </c>
      <c r="L1253" s="9">
        <f t="shared" si="871"/>
        <v>0</v>
      </c>
      <c r="M1253" s="15"/>
      <c r="O1253" t="str">
        <f>""</f>
        <v/>
      </c>
      <c r="P1253" s="1" t="s">
        <v>129</v>
      </c>
      <c r="Q1253">
        <v>1</v>
      </c>
      <c r="R1253">
        <f t="shared" si="872"/>
        <v>0</v>
      </c>
      <c r="S1253">
        <f t="shared" si="873"/>
        <v>0</v>
      </c>
      <c r="T1253">
        <f t="shared" si="874"/>
        <v>0</v>
      </c>
      <c r="U1253">
        <f t="shared" si="875"/>
        <v>0</v>
      </c>
      <c r="V1253">
        <f t="shared" si="876"/>
        <v>0</v>
      </c>
      <c r="W1253">
        <f t="shared" si="877"/>
        <v>0</v>
      </c>
      <c r="X1253">
        <f t="shared" si="878"/>
        <v>0</v>
      </c>
      <c r="Y1253">
        <f t="shared" si="879"/>
        <v>0</v>
      </c>
      <c r="Z1253">
        <f t="shared" si="880"/>
        <v>0</v>
      </c>
      <c r="AA1253">
        <f t="shared" si="881"/>
        <v>0</v>
      </c>
      <c r="AB1253">
        <f t="shared" si="882"/>
        <v>0</v>
      </c>
      <c r="AC1253">
        <f t="shared" si="883"/>
        <v>0</v>
      </c>
      <c r="AD1253">
        <f t="shared" si="884"/>
        <v>0</v>
      </c>
      <c r="AE1253">
        <f t="shared" si="885"/>
        <v>0</v>
      </c>
      <c r="AF1253">
        <f t="shared" si="886"/>
        <v>0</v>
      </c>
      <c r="AG1253">
        <f t="shared" si="887"/>
        <v>0</v>
      </c>
      <c r="AH1253">
        <f t="shared" si="888"/>
        <v>0</v>
      </c>
      <c r="AI1253">
        <f t="shared" si="889"/>
        <v>0</v>
      </c>
      <c r="AJ1253">
        <f t="shared" si="890"/>
        <v>0</v>
      </c>
      <c r="AK1253">
        <f t="shared" si="891"/>
        <v>0</v>
      </c>
      <c r="AL1253">
        <f t="shared" si="892"/>
        <v>0</v>
      </c>
      <c r="AM1253">
        <f t="shared" si="893"/>
        <v>0</v>
      </c>
      <c r="AN1253">
        <f t="shared" si="894"/>
        <v>0</v>
      </c>
      <c r="AO1253">
        <f t="shared" si="895"/>
        <v>0</v>
      </c>
      <c r="AP1253">
        <f t="shared" si="896"/>
        <v>0</v>
      </c>
      <c r="AQ1253">
        <f t="shared" si="897"/>
        <v>0</v>
      </c>
      <c r="AR1253">
        <f t="shared" si="898"/>
        <v>0</v>
      </c>
      <c r="AS1253">
        <f t="shared" si="899"/>
        <v>0</v>
      </c>
      <c r="AT1253">
        <f t="shared" si="900"/>
        <v>0</v>
      </c>
      <c r="AU1253">
        <f t="shared" si="901"/>
        <v>0</v>
      </c>
    </row>
    <row r="1254" spans="1:50" ht="23.1" customHeight="1" x14ac:dyDescent="0.3">
      <c r="A1254" s="6" t="s">
        <v>279</v>
      </c>
      <c r="B1254" s="6" t="s">
        <v>280</v>
      </c>
      <c r="C1254" s="8" t="s">
        <v>281</v>
      </c>
      <c r="D1254" s="9">
        <v>27.5</v>
      </c>
      <c r="E1254" s="9"/>
      <c r="F1254" s="9">
        <f t="shared" si="867"/>
        <v>0</v>
      </c>
      <c r="G1254" s="9"/>
      <c r="H1254" s="9">
        <f t="shared" si="868"/>
        <v>0</v>
      </c>
      <c r="I1254" s="9"/>
      <c r="J1254" s="9">
        <f t="shared" si="869"/>
        <v>0</v>
      </c>
      <c r="K1254" s="9">
        <f t="shared" si="870"/>
        <v>0</v>
      </c>
      <c r="L1254" s="9">
        <f t="shared" si="871"/>
        <v>0</v>
      </c>
      <c r="M1254" s="15"/>
      <c r="O1254" t="str">
        <f>""</f>
        <v/>
      </c>
      <c r="P1254" s="1" t="s">
        <v>129</v>
      </c>
      <c r="Q1254">
        <v>1</v>
      </c>
      <c r="R1254">
        <f t="shared" si="872"/>
        <v>0</v>
      </c>
      <c r="S1254">
        <f t="shared" si="873"/>
        <v>0</v>
      </c>
      <c r="T1254">
        <f t="shared" si="874"/>
        <v>0</v>
      </c>
      <c r="U1254">
        <f t="shared" si="875"/>
        <v>0</v>
      </c>
      <c r="V1254">
        <f t="shared" si="876"/>
        <v>0</v>
      </c>
      <c r="W1254">
        <f t="shared" si="877"/>
        <v>0</v>
      </c>
      <c r="X1254">
        <f t="shared" si="878"/>
        <v>0</v>
      </c>
      <c r="Y1254">
        <f t="shared" si="879"/>
        <v>0</v>
      </c>
      <c r="Z1254">
        <f t="shared" si="880"/>
        <v>0</v>
      </c>
      <c r="AA1254">
        <f t="shared" si="881"/>
        <v>0</v>
      </c>
      <c r="AB1254">
        <f t="shared" si="882"/>
        <v>0</v>
      </c>
      <c r="AC1254">
        <f t="shared" si="883"/>
        <v>0</v>
      </c>
      <c r="AD1254">
        <f t="shared" si="884"/>
        <v>0</v>
      </c>
      <c r="AE1254">
        <f t="shared" si="885"/>
        <v>0</v>
      </c>
      <c r="AF1254">
        <f t="shared" si="886"/>
        <v>0</v>
      </c>
      <c r="AG1254">
        <f t="shared" si="887"/>
        <v>0</v>
      </c>
      <c r="AH1254">
        <f t="shared" si="888"/>
        <v>0</v>
      </c>
      <c r="AI1254">
        <f t="shared" si="889"/>
        <v>0</v>
      </c>
      <c r="AJ1254">
        <f t="shared" si="890"/>
        <v>0</v>
      </c>
      <c r="AK1254">
        <f t="shared" si="891"/>
        <v>0</v>
      </c>
      <c r="AL1254">
        <f t="shared" si="892"/>
        <v>0</v>
      </c>
      <c r="AM1254">
        <f t="shared" si="893"/>
        <v>0</v>
      </c>
      <c r="AN1254">
        <f t="shared" si="894"/>
        <v>0</v>
      </c>
      <c r="AO1254">
        <f t="shared" si="895"/>
        <v>0</v>
      </c>
      <c r="AP1254">
        <f t="shared" si="896"/>
        <v>0</v>
      </c>
      <c r="AQ1254">
        <f t="shared" si="897"/>
        <v>0</v>
      </c>
      <c r="AR1254">
        <f t="shared" si="898"/>
        <v>0</v>
      </c>
      <c r="AS1254">
        <f t="shared" si="899"/>
        <v>0</v>
      </c>
      <c r="AT1254">
        <f t="shared" si="900"/>
        <v>0</v>
      </c>
      <c r="AU1254">
        <f t="shared" si="901"/>
        <v>0</v>
      </c>
    </row>
    <row r="1255" spans="1:50" ht="23.1" customHeight="1" x14ac:dyDescent="0.3">
      <c r="A1255" s="6" t="s">
        <v>157</v>
      </c>
      <c r="B1255" s="6" t="s">
        <v>435</v>
      </c>
      <c r="C1255" s="8" t="s">
        <v>27</v>
      </c>
      <c r="D1255" s="9">
        <v>210</v>
      </c>
      <c r="E1255" s="9"/>
      <c r="F1255" s="9">
        <f t="shared" si="867"/>
        <v>0</v>
      </c>
      <c r="G1255" s="9"/>
      <c r="H1255" s="9">
        <f t="shared" si="868"/>
        <v>0</v>
      </c>
      <c r="I1255" s="9"/>
      <c r="J1255" s="9">
        <f t="shared" si="869"/>
        <v>0</v>
      </c>
      <c r="K1255" s="9">
        <f t="shared" si="870"/>
        <v>0</v>
      </c>
      <c r="L1255" s="9">
        <f t="shared" si="871"/>
        <v>0</v>
      </c>
      <c r="M1255" s="15"/>
      <c r="O1255" t="str">
        <f>""</f>
        <v/>
      </c>
      <c r="P1255" s="1" t="s">
        <v>129</v>
      </c>
      <c r="Q1255">
        <v>1</v>
      </c>
      <c r="R1255">
        <f t="shared" si="872"/>
        <v>0</v>
      </c>
      <c r="S1255">
        <f t="shared" si="873"/>
        <v>0</v>
      </c>
      <c r="T1255">
        <f t="shared" si="874"/>
        <v>0</v>
      </c>
      <c r="U1255">
        <f t="shared" si="875"/>
        <v>0</v>
      </c>
      <c r="V1255">
        <f t="shared" si="876"/>
        <v>0</v>
      </c>
      <c r="W1255">
        <f t="shared" si="877"/>
        <v>0</v>
      </c>
      <c r="X1255">
        <f t="shared" si="878"/>
        <v>0</v>
      </c>
      <c r="Y1255">
        <f t="shared" si="879"/>
        <v>0</v>
      </c>
      <c r="Z1255">
        <f t="shared" si="880"/>
        <v>0</v>
      </c>
      <c r="AA1255">
        <f t="shared" si="881"/>
        <v>0</v>
      </c>
      <c r="AB1255">
        <f t="shared" si="882"/>
        <v>0</v>
      </c>
      <c r="AC1255">
        <f t="shared" si="883"/>
        <v>0</v>
      </c>
      <c r="AD1255">
        <f t="shared" si="884"/>
        <v>0</v>
      </c>
      <c r="AE1255">
        <f t="shared" si="885"/>
        <v>0</v>
      </c>
      <c r="AF1255">
        <f t="shared" si="886"/>
        <v>0</v>
      </c>
      <c r="AG1255">
        <f t="shared" si="887"/>
        <v>0</v>
      </c>
      <c r="AH1255">
        <f t="shared" si="888"/>
        <v>0</v>
      </c>
      <c r="AI1255">
        <f t="shared" si="889"/>
        <v>0</v>
      </c>
      <c r="AJ1255">
        <f t="shared" si="890"/>
        <v>0</v>
      </c>
      <c r="AK1255">
        <f t="shared" si="891"/>
        <v>0</v>
      </c>
      <c r="AL1255">
        <f t="shared" si="892"/>
        <v>0</v>
      </c>
      <c r="AM1255">
        <f t="shared" si="893"/>
        <v>0</v>
      </c>
      <c r="AN1255">
        <f t="shared" si="894"/>
        <v>0</v>
      </c>
      <c r="AO1255">
        <f t="shared" si="895"/>
        <v>0</v>
      </c>
      <c r="AP1255">
        <f t="shared" si="896"/>
        <v>0</v>
      </c>
      <c r="AQ1255">
        <f t="shared" si="897"/>
        <v>0</v>
      </c>
      <c r="AR1255">
        <f t="shared" si="898"/>
        <v>0</v>
      </c>
      <c r="AS1255">
        <f t="shared" si="899"/>
        <v>0</v>
      </c>
      <c r="AT1255">
        <f t="shared" si="900"/>
        <v>0</v>
      </c>
      <c r="AU1255">
        <f t="shared" si="901"/>
        <v>0</v>
      </c>
    </row>
    <row r="1256" spans="1:50" ht="23.1" customHeight="1" x14ac:dyDescent="0.3">
      <c r="A1256" s="7"/>
      <c r="B1256" s="7"/>
      <c r="C1256" s="14"/>
      <c r="D1256" s="9"/>
      <c r="E1256" s="9"/>
      <c r="F1256" s="9"/>
      <c r="G1256" s="9"/>
      <c r="H1256" s="9"/>
      <c r="I1256" s="9"/>
      <c r="J1256" s="9"/>
      <c r="K1256" s="9"/>
      <c r="L1256" s="9"/>
      <c r="M1256" s="9"/>
    </row>
    <row r="1257" spans="1:50" ht="23.1" customHeight="1" x14ac:dyDescent="0.3">
      <c r="A1257" s="7"/>
      <c r="B1257" s="7"/>
      <c r="C1257" s="14"/>
      <c r="D1257" s="9"/>
      <c r="E1257" s="9"/>
      <c r="F1257" s="9"/>
      <c r="G1257" s="9"/>
      <c r="H1257" s="9"/>
      <c r="I1257" s="9"/>
      <c r="J1257" s="9"/>
      <c r="K1257" s="9"/>
      <c r="L1257" s="9"/>
      <c r="M1257" s="9"/>
    </row>
    <row r="1258" spans="1:50" ht="23.1" customHeight="1" x14ac:dyDescent="0.3">
      <c r="A1258" s="10" t="s">
        <v>131</v>
      </c>
      <c r="B1258" s="11"/>
      <c r="C1258" s="12"/>
      <c r="D1258" s="13"/>
      <c r="E1258" s="13"/>
      <c r="F1258" s="13">
        <f>ROUNDDOWN(SUMIF(Q1241:Q1257, "1", F1241:F1257), 0)</f>
        <v>0</v>
      </c>
      <c r="G1258" s="13"/>
      <c r="H1258" s="13">
        <f>ROUNDDOWN(SUMIF(Q1241:Q1257, "1", H1241:H1257), 0)</f>
        <v>0</v>
      </c>
      <c r="I1258" s="13"/>
      <c r="J1258" s="13">
        <f>ROUNDDOWN(SUMIF(Q1241:Q1257, "1", J1241:J1257), 0)</f>
        <v>0</v>
      </c>
      <c r="K1258" s="13"/>
      <c r="L1258" s="13">
        <f>F1258+H1258+J1258</f>
        <v>0</v>
      </c>
      <c r="M1258" s="13"/>
      <c r="R1258">
        <f t="shared" ref="R1258:AX1258" si="902">ROUNDDOWN(SUM(R1241:R1255), 0)</f>
        <v>0</v>
      </c>
      <c r="S1258">
        <f t="shared" si="902"/>
        <v>0</v>
      </c>
      <c r="T1258">
        <f t="shared" si="902"/>
        <v>0</v>
      </c>
      <c r="U1258">
        <f t="shared" si="902"/>
        <v>0</v>
      </c>
      <c r="V1258">
        <f t="shared" si="902"/>
        <v>0</v>
      </c>
      <c r="W1258">
        <f t="shared" si="902"/>
        <v>0</v>
      </c>
      <c r="X1258">
        <f t="shared" si="902"/>
        <v>0</v>
      </c>
      <c r="Y1258">
        <f t="shared" si="902"/>
        <v>0</v>
      </c>
      <c r="Z1258">
        <f t="shared" si="902"/>
        <v>0</v>
      </c>
      <c r="AA1258">
        <f t="shared" si="902"/>
        <v>0</v>
      </c>
      <c r="AB1258">
        <f t="shared" si="902"/>
        <v>0</v>
      </c>
      <c r="AC1258">
        <f t="shared" si="902"/>
        <v>0</v>
      </c>
      <c r="AD1258">
        <f t="shared" si="902"/>
        <v>0</v>
      </c>
      <c r="AE1258">
        <f t="shared" si="902"/>
        <v>0</v>
      </c>
      <c r="AF1258">
        <f t="shared" si="902"/>
        <v>0</v>
      </c>
      <c r="AG1258">
        <f t="shared" si="902"/>
        <v>0</v>
      </c>
      <c r="AH1258">
        <f t="shared" si="902"/>
        <v>0</v>
      </c>
      <c r="AI1258">
        <f t="shared" si="902"/>
        <v>0</v>
      </c>
      <c r="AJ1258">
        <f t="shared" si="902"/>
        <v>0</v>
      </c>
      <c r="AK1258">
        <f t="shared" si="902"/>
        <v>0</v>
      </c>
      <c r="AL1258">
        <f t="shared" si="902"/>
        <v>0</v>
      </c>
      <c r="AM1258">
        <f t="shared" si="902"/>
        <v>0</v>
      </c>
      <c r="AN1258">
        <f t="shared" si="902"/>
        <v>0</v>
      </c>
      <c r="AO1258">
        <f t="shared" si="902"/>
        <v>0</v>
      </c>
      <c r="AP1258">
        <f t="shared" si="902"/>
        <v>0</v>
      </c>
      <c r="AQ1258">
        <f t="shared" si="902"/>
        <v>0</v>
      </c>
      <c r="AR1258">
        <f t="shared" si="902"/>
        <v>0</v>
      </c>
      <c r="AS1258">
        <f t="shared" si="902"/>
        <v>0</v>
      </c>
      <c r="AT1258">
        <f t="shared" si="902"/>
        <v>0</v>
      </c>
      <c r="AU1258">
        <f t="shared" si="902"/>
        <v>0</v>
      </c>
      <c r="AV1258">
        <f t="shared" si="902"/>
        <v>0</v>
      </c>
      <c r="AW1258">
        <f t="shared" si="902"/>
        <v>0</v>
      </c>
      <c r="AX1258">
        <f t="shared" si="902"/>
        <v>0</v>
      </c>
    </row>
    <row r="1259" spans="1:50" ht="23.1" customHeight="1" x14ac:dyDescent="0.3">
      <c r="A1259" s="57" t="s">
        <v>553</v>
      </c>
      <c r="B1259" s="58"/>
      <c r="C1259" s="58"/>
      <c r="D1259" s="58"/>
      <c r="E1259" s="58"/>
      <c r="F1259" s="58"/>
      <c r="G1259" s="58"/>
      <c r="H1259" s="58"/>
      <c r="I1259" s="58"/>
      <c r="J1259" s="58"/>
      <c r="K1259" s="58"/>
      <c r="L1259" s="58"/>
      <c r="M1259" s="58"/>
    </row>
    <row r="1260" spans="1:50" ht="23.1" customHeight="1" x14ac:dyDescent="0.3">
      <c r="A1260" s="6" t="s">
        <v>514</v>
      </c>
      <c r="B1260" s="6" t="s">
        <v>288</v>
      </c>
      <c r="C1260" s="8" t="s">
        <v>27</v>
      </c>
      <c r="D1260" s="9">
        <v>61.1</v>
      </c>
      <c r="E1260" s="9"/>
      <c r="F1260" s="9">
        <f>ROUNDDOWN(D1260*E1260, 0)</f>
        <v>0</v>
      </c>
      <c r="G1260" s="9"/>
      <c r="H1260" s="9">
        <f>ROUNDDOWN(D1260*G1260, 0)</f>
        <v>0</v>
      </c>
      <c r="I1260" s="9"/>
      <c r="J1260" s="9">
        <f>ROUNDDOWN(D1260*I1260, 0)</f>
        <v>0</v>
      </c>
      <c r="K1260" s="9">
        <f t="shared" ref="K1260:L1263" si="903">E1260+G1260+I1260</f>
        <v>0</v>
      </c>
      <c r="L1260" s="9">
        <f t="shared" si="903"/>
        <v>0</v>
      </c>
      <c r="M1260" s="15"/>
      <c r="O1260" t="str">
        <f>""</f>
        <v/>
      </c>
      <c r="P1260" s="1" t="s">
        <v>129</v>
      </c>
      <c r="Q1260">
        <v>1</v>
      </c>
      <c r="R1260">
        <f>IF(P1260="기계경비", J1260, 0)</f>
        <v>0</v>
      </c>
      <c r="S1260">
        <f>IF(P1260="운반비", J1260, 0)</f>
        <v>0</v>
      </c>
      <c r="T1260">
        <f>IF(P1260="작업부산물", F1260, 0)</f>
        <v>0</v>
      </c>
      <c r="U1260">
        <f>IF(P1260="관급", F1260, 0)</f>
        <v>0</v>
      </c>
      <c r="V1260">
        <f>IF(P1260="외주비", J1260, 0)</f>
        <v>0</v>
      </c>
      <c r="W1260">
        <f>IF(P1260="장비비", J1260, 0)</f>
        <v>0</v>
      </c>
      <c r="X1260">
        <f>IF(P1260="폐기물처리비", J1260, 0)</f>
        <v>0</v>
      </c>
      <c r="Y1260">
        <f>IF(P1260="가설비", J1260, 0)</f>
        <v>0</v>
      </c>
      <c r="Z1260">
        <f>IF(P1260="잡비제외분", F1260, 0)</f>
        <v>0</v>
      </c>
      <c r="AA1260">
        <f>IF(P1260="사급자재대", L1260, 0)</f>
        <v>0</v>
      </c>
      <c r="AB1260">
        <f>IF(P1260="관급자재대", L1260, 0)</f>
        <v>0</v>
      </c>
      <c r="AC1260">
        <f>IF(P1260="관급자 관급 자재대", L1260, 0)</f>
        <v>0</v>
      </c>
      <c r="AD1260">
        <f>IF(P1260="사용자항목2", L1260, 0)</f>
        <v>0</v>
      </c>
      <c r="AE1260">
        <f>IF(P1260="안전관리비", L1260, 0)</f>
        <v>0</v>
      </c>
      <c r="AF1260">
        <f>IF(P1260="품질관리비", L1260, 0)</f>
        <v>0</v>
      </c>
      <c r="AG1260">
        <f>IF(P1260="사용자항목5", L1260, 0)</f>
        <v>0</v>
      </c>
      <c r="AH1260">
        <f>IF(P1260="사용자항목6", L1260, 0)</f>
        <v>0</v>
      </c>
      <c r="AI1260">
        <f>IF(P1260="사용자항목7", L1260, 0)</f>
        <v>0</v>
      </c>
      <c r="AJ1260">
        <f>IF(P1260="사용자항목8", L1260, 0)</f>
        <v>0</v>
      </c>
      <c r="AK1260">
        <f>IF(P1260="사용자항목9", L1260, 0)</f>
        <v>0</v>
      </c>
      <c r="AL1260">
        <f>IF(P1260="사용자항목10", L1260, 0)</f>
        <v>0</v>
      </c>
      <c r="AM1260">
        <f>IF(P1260="사용자항목11", L1260, 0)</f>
        <v>0</v>
      </c>
      <c r="AN1260">
        <f>IF(P1260="사용자항목12", L1260, 0)</f>
        <v>0</v>
      </c>
      <c r="AO1260">
        <f>IF(P1260="사용자항목13", L1260, 0)</f>
        <v>0</v>
      </c>
      <c r="AP1260">
        <f>IF(P1260="사용자항목14", L1260, 0)</f>
        <v>0</v>
      </c>
      <c r="AQ1260">
        <f>IF(P1260="사용자항목15", L1260, 0)</f>
        <v>0</v>
      </c>
      <c r="AR1260">
        <f>IF(P1260="사용자항목16", L1260, 0)</f>
        <v>0</v>
      </c>
      <c r="AS1260">
        <f>IF(P1260="사용자항목17", L1260, 0)</f>
        <v>0</v>
      </c>
      <c r="AT1260">
        <f>IF(P1260="사용자항목18", L1260, 0)</f>
        <v>0</v>
      </c>
      <c r="AU1260">
        <f>IF(P1260="사용자항목19", L1260, 0)</f>
        <v>0</v>
      </c>
    </row>
    <row r="1261" spans="1:50" ht="23.1" customHeight="1" x14ac:dyDescent="0.3">
      <c r="A1261" s="6" t="s">
        <v>514</v>
      </c>
      <c r="B1261" s="6" t="s">
        <v>289</v>
      </c>
      <c r="C1261" s="8" t="s">
        <v>27</v>
      </c>
      <c r="D1261" s="9">
        <v>89.8</v>
      </c>
      <c r="E1261" s="9"/>
      <c r="F1261" s="9">
        <f>ROUNDDOWN(D1261*E1261, 0)</f>
        <v>0</v>
      </c>
      <c r="G1261" s="9"/>
      <c r="H1261" s="9">
        <f>ROUNDDOWN(D1261*G1261, 0)</f>
        <v>0</v>
      </c>
      <c r="I1261" s="9"/>
      <c r="J1261" s="9">
        <f>ROUNDDOWN(D1261*I1261, 0)</f>
        <v>0</v>
      </c>
      <c r="K1261" s="9">
        <f t="shared" si="903"/>
        <v>0</v>
      </c>
      <c r="L1261" s="9">
        <f t="shared" si="903"/>
        <v>0</v>
      </c>
      <c r="M1261" s="15"/>
      <c r="O1261" t="str">
        <f>""</f>
        <v/>
      </c>
      <c r="P1261" s="1" t="s">
        <v>129</v>
      </c>
      <c r="Q1261">
        <v>1</v>
      </c>
      <c r="R1261">
        <f>IF(P1261="기계경비", J1261, 0)</f>
        <v>0</v>
      </c>
      <c r="S1261">
        <f>IF(P1261="운반비", J1261, 0)</f>
        <v>0</v>
      </c>
      <c r="T1261">
        <f>IF(P1261="작업부산물", F1261, 0)</f>
        <v>0</v>
      </c>
      <c r="U1261">
        <f>IF(P1261="관급", F1261, 0)</f>
        <v>0</v>
      </c>
      <c r="V1261">
        <f>IF(P1261="외주비", J1261, 0)</f>
        <v>0</v>
      </c>
      <c r="W1261">
        <f>IF(P1261="장비비", J1261, 0)</f>
        <v>0</v>
      </c>
      <c r="X1261">
        <f>IF(P1261="폐기물처리비", J1261, 0)</f>
        <v>0</v>
      </c>
      <c r="Y1261">
        <f>IF(P1261="가설비", J1261, 0)</f>
        <v>0</v>
      </c>
      <c r="Z1261">
        <f>IF(P1261="잡비제외분", F1261, 0)</f>
        <v>0</v>
      </c>
      <c r="AA1261">
        <f>IF(P1261="사급자재대", L1261, 0)</f>
        <v>0</v>
      </c>
      <c r="AB1261">
        <f>IF(P1261="관급자재대", L1261, 0)</f>
        <v>0</v>
      </c>
      <c r="AC1261">
        <f>IF(P1261="관급자 관급 자재대", L1261, 0)</f>
        <v>0</v>
      </c>
      <c r="AD1261">
        <f>IF(P1261="사용자항목2", L1261, 0)</f>
        <v>0</v>
      </c>
      <c r="AE1261">
        <f>IF(P1261="안전관리비", L1261, 0)</f>
        <v>0</v>
      </c>
      <c r="AF1261">
        <f>IF(P1261="품질관리비", L1261, 0)</f>
        <v>0</v>
      </c>
      <c r="AG1261">
        <f>IF(P1261="사용자항목5", L1261, 0)</f>
        <v>0</v>
      </c>
      <c r="AH1261">
        <f>IF(P1261="사용자항목6", L1261, 0)</f>
        <v>0</v>
      </c>
      <c r="AI1261">
        <f>IF(P1261="사용자항목7", L1261, 0)</f>
        <v>0</v>
      </c>
      <c r="AJ1261">
        <f>IF(P1261="사용자항목8", L1261, 0)</f>
        <v>0</v>
      </c>
      <c r="AK1261">
        <f>IF(P1261="사용자항목9", L1261, 0)</f>
        <v>0</v>
      </c>
      <c r="AL1261">
        <f>IF(P1261="사용자항목10", L1261, 0)</f>
        <v>0</v>
      </c>
      <c r="AM1261">
        <f>IF(P1261="사용자항목11", L1261, 0)</f>
        <v>0</v>
      </c>
      <c r="AN1261">
        <f>IF(P1261="사용자항목12", L1261, 0)</f>
        <v>0</v>
      </c>
      <c r="AO1261">
        <f>IF(P1261="사용자항목13", L1261, 0)</f>
        <v>0</v>
      </c>
      <c r="AP1261">
        <f>IF(P1261="사용자항목14", L1261, 0)</f>
        <v>0</v>
      </c>
      <c r="AQ1261">
        <f>IF(P1261="사용자항목15", L1261, 0)</f>
        <v>0</v>
      </c>
      <c r="AR1261">
        <f>IF(P1261="사용자항목16", L1261, 0)</f>
        <v>0</v>
      </c>
      <c r="AS1261">
        <f>IF(P1261="사용자항목17", L1261, 0)</f>
        <v>0</v>
      </c>
      <c r="AT1261">
        <f>IF(P1261="사용자항목18", L1261, 0)</f>
        <v>0</v>
      </c>
      <c r="AU1261">
        <f>IF(P1261="사용자항목19", L1261, 0)</f>
        <v>0</v>
      </c>
    </row>
    <row r="1262" spans="1:50" ht="23.1" customHeight="1" x14ac:dyDescent="0.3">
      <c r="A1262" s="6" t="s">
        <v>71</v>
      </c>
      <c r="B1262" s="6" t="s">
        <v>292</v>
      </c>
      <c r="C1262" s="8" t="s">
        <v>44</v>
      </c>
      <c r="D1262" s="9">
        <v>49.8</v>
      </c>
      <c r="E1262" s="9"/>
      <c r="F1262" s="9">
        <f>ROUNDDOWN(D1262*E1262, 0)</f>
        <v>0</v>
      </c>
      <c r="G1262" s="9"/>
      <c r="H1262" s="9">
        <f>ROUNDDOWN(D1262*G1262, 0)</f>
        <v>0</v>
      </c>
      <c r="I1262" s="9"/>
      <c r="J1262" s="9">
        <f>ROUNDDOWN(D1262*I1262, 0)</f>
        <v>0</v>
      </c>
      <c r="K1262" s="9">
        <f t="shared" si="903"/>
        <v>0</v>
      </c>
      <c r="L1262" s="9">
        <f t="shared" si="903"/>
        <v>0</v>
      </c>
      <c r="M1262" s="15"/>
      <c r="O1262" t="str">
        <f>""</f>
        <v/>
      </c>
      <c r="P1262" s="1" t="s">
        <v>129</v>
      </c>
      <c r="Q1262">
        <v>1</v>
      </c>
      <c r="R1262">
        <f>IF(P1262="기계경비", J1262, 0)</f>
        <v>0</v>
      </c>
      <c r="S1262">
        <f>IF(P1262="운반비", J1262, 0)</f>
        <v>0</v>
      </c>
      <c r="T1262">
        <f>IF(P1262="작업부산물", F1262, 0)</f>
        <v>0</v>
      </c>
      <c r="U1262">
        <f>IF(P1262="관급", F1262, 0)</f>
        <v>0</v>
      </c>
      <c r="V1262">
        <f>IF(P1262="외주비", J1262, 0)</f>
        <v>0</v>
      </c>
      <c r="W1262">
        <f>IF(P1262="장비비", J1262, 0)</f>
        <v>0</v>
      </c>
      <c r="X1262">
        <f>IF(P1262="폐기물처리비", J1262, 0)</f>
        <v>0</v>
      </c>
      <c r="Y1262">
        <f>IF(P1262="가설비", J1262, 0)</f>
        <v>0</v>
      </c>
      <c r="Z1262">
        <f>IF(P1262="잡비제외분", F1262, 0)</f>
        <v>0</v>
      </c>
      <c r="AA1262">
        <f>IF(P1262="사급자재대", L1262, 0)</f>
        <v>0</v>
      </c>
      <c r="AB1262">
        <f>IF(P1262="관급자재대", L1262, 0)</f>
        <v>0</v>
      </c>
      <c r="AC1262">
        <f>IF(P1262="관급자 관급 자재대", L1262, 0)</f>
        <v>0</v>
      </c>
      <c r="AD1262">
        <f>IF(P1262="사용자항목2", L1262, 0)</f>
        <v>0</v>
      </c>
      <c r="AE1262">
        <f>IF(P1262="안전관리비", L1262, 0)</f>
        <v>0</v>
      </c>
      <c r="AF1262">
        <f>IF(P1262="품질관리비", L1262, 0)</f>
        <v>0</v>
      </c>
      <c r="AG1262">
        <f>IF(P1262="사용자항목5", L1262, 0)</f>
        <v>0</v>
      </c>
      <c r="AH1262">
        <f>IF(P1262="사용자항목6", L1262, 0)</f>
        <v>0</v>
      </c>
      <c r="AI1262">
        <f>IF(P1262="사용자항목7", L1262, 0)</f>
        <v>0</v>
      </c>
      <c r="AJ1262">
        <f>IF(P1262="사용자항목8", L1262, 0)</f>
        <v>0</v>
      </c>
      <c r="AK1262">
        <f>IF(P1262="사용자항목9", L1262, 0)</f>
        <v>0</v>
      </c>
      <c r="AL1262">
        <f>IF(P1262="사용자항목10", L1262, 0)</f>
        <v>0</v>
      </c>
      <c r="AM1262">
        <f>IF(P1262="사용자항목11", L1262, 0)</f>
        <v>0</v>
      </c>
      <c r="AN1262">
        <f>IF(P1262="사용자항목12", L1262, 0)</f>
        <v>0</v>
      </c>
      <c r="AO1262">
        <f>IF(P1262="사용자항목13", L1262, 0)</f>
        <v>0</v>
      </c>
      <c r="AP1262">
        <f>IF(P1262="사용자항목14", L1262, 0)</f>
        <v>0</v>
      </c>
      <c r="AQ1262">
        <f>IF(P1262="사용자항목15", L1262, 0)</f>
        <v>0</v>
      </c>
      <c r="AR1262">
        <f>IF(P1262="사용자항목16", L1262, 0)</f>
        <v>0</v>
      </c>
      <c r="AS1262">
        <f>IF(P1262="사용자항목17", L1262, 0)</f>
        <v>0</v>
      </c>
      <c r="AT1262">
        <f>IF(P1262="사용자항목18", L1262, 0)</f>
        <v>0</v>
      </c>
      <c r="AU1262">
        <f>IF(P1262="사용자항목19", L1262, 0)</f>
        <v>0</v>
      </c>
    </row>
    <row r="1263" spans="1:50" ht="23.1" customHeight="1" x14ac:dyDescent="0.3">
      <c r="A1263" s="6" t="s">
        <v>166</v>
      </c>
      <c r="B1263" s="6" t="s">
        <v>167</v>
      </c>
      <c r="C1263" s="8" t="s">
        <v>44</v>
      </c>
      <c r="D1263" s="9">
        <v>13</v>
      </c>
      <c r="E1263" s="9"/>
      <c r="F1263" s="9">
        <f>ROUNDDOWN(D1263*E1263, 0)</f>
        <v>0</v>
      </c>
      <c r="G1263" s="9"/>
      <c r="H1263" s="9">
        <f>ROUNDDOWN(D1263*G1263, 0)</f>
        <v>0</v>
      </c>
      <c r="I1263" s="9"/>
      <c r="J1263" s="9">
        <f>ROUNDDOWN(D1263*I1263, 0)</f>
        <v>0</v>
      </c>
      <c r="K1263" s="9">
        <f t="shared" si="903"/>
        <v>0</v>
      </c>
      <c r="L1263" s="9">
        <f t="shared" si="903"/>
        <v>0</v>
      </c>
      <c r="M1263" s="15"/>
      <c r="O1263" t="str">
        <f>""</f>
        <v/>
      </c>
      <c r="P1263" s="1" t="s">
        <v>129</v>
      </c>
      <c r="Q1263">
        <v>1</v>
      </c>
      <c r="R1263">
        <f>IF(P1263="기계경비", J1263, 0)</f>
        <v>0</v>
      </c>
      <c r="S1263">
        <f>IF(P1263="운반비", J1263, 0)</f>
        <v>0</v>
      </c>
      <c r="T1263">
        <f>IF(P1263="작업부산물", F1263, 0)</f>
        <v>0</v>
      </c>
      <c r="U1263">
        <f>IF(P1263="관급", F1263, 0)</f>
        <v>0</v>
      </c>
      <c r="V1263">
        <f>IF(P1263="외주비", J1263, 0)</f>
        <v>0</v>
      </c>
      <c r="W1263">
        <f>IF(P1263="장비비", J1263, 0)</f>
        <v>0</v>
      </c>
      <c r="X1263">
        <f>IF(P1263="폐기물처리비", J1263, 0)</f>
        <v>0</v>
      </c>
      <c r="Y1263">
        <f>IF(P1263="가설비", J1263, 0)</f>
        <v>0</v>
      </c>
      <c r="Z1263">
        <f>IF(P1263="잡비제외분", F1263, 0)</f>
        <v>0</v>
      </c>
      <c r="AA1263">
        <f>IF(P1263="사급자재대", L1263, 0)</f>
        <v>0</v>
      </c>
      <c r="AB1263">
        <f>IF(P1263="관급자재대", L1263, 0)</f>
        <v>0</v>
      </c>
      <c r="AC1263">
        <f>IF(P1263="관급자 관급 자재대", L1263, 0)</f>
        <v>0</v>
      </c>
      <c r="AD1263">
        <f>IF(P1263="사용자항목2", L1263, 0)</f>
        <v>0</v>
      </c>
      <c r="AE1263">
        <f>IF(P1263="안전관리비", L1263, 0)</f>
        <v>0</v>
      </c>
      <c r="AF1263">
        <f>IF(P1263="품질관리비", L1263, 0)</f>
        <v>0</v>
      </c>
      <c r="AG1263">
        <f>IF(P1263="사용자항목5", L1263, 0)</f>
        <v>0</v>
      </c>
      <c r="AH1263">
        <f>IF(P1263="사용자항목6", L1263, 0)</f>
        <v>0</v>
      </c>
      <c r="AI1263">
        <f>IF(P1263="사용자항목7", L1263, 0)</f>
        <v>0</v>
      </c>
      <c r="AJ1263">
        <f>IF(P1263="사용자항목8", L1263, 0)</f>
        <v>0</v>
      </c>
      <c r="AK1263">
        <f>IF(P1263="사용자항목9", L1263, 0)</f>
        <v>0</v>
      </c>
      <c r="AL1263">
        <f>IF(P1263="사용자항목10", L1263, 0)</f>
        <v>0</v>
      </c>
      <c r="AM1263">
        <f>IF(P1263="사용자항목11", L1263, 0)</f>
        <v>0</v>
      </c>
      <c r="AN1263">
        <f>IF(P1263="사용자항목12", L1263, 0)</f>
        <v>0</v>
      </c>
      <c r="AO1263">
        <f>IF(P1263="사용자항목13", L1263, 0)</f>
        <v>0</v>
      </c>
      <c r="AP1263">
        <f>IF(P1263="사용자항목14", L1263, 0)</f>
        <v>0</v>
      </c>
      <c r="AQ1263">
        <f>IF(P1263="사용자항목15", L1263, 0)</f>
        <v>0</v>
      </c>
      <c r="AR1263">
        <f>IF(P1263="사용자항목16", L1263, 0)</f>
        <v>0</v>
      </c>
      <c r="AS1263">
        <f>IF(P1263="사용자항목17", L1263, 0)</f>
        <v>0</v>
      </c>
      <c r="AT1263">
        <f>IF(P1263="사용자항목18", L1263, 0)</f>
        <v>0</v>
      </c>
      <c r="AU1263">
        <f>IF(P1263="사용자항목19", L1263, 0)</f>
        <v>0</v>
      </c>
    </row>
    <row r="1264" spans="1:50" ht="23.1" customHeight="1" x14ac:dyDescent="0.3">
      <c r="A1264" s="7"/>
      <c r="B1264" s="7"/>
      <c r="C1264" s="14"/>
      <c r="D1264" s="9"/>
      <c r="E1264" s="9"/>
      <c r="F1264" s="9"/>
      <c r="G1264" s="9"/>
      <c r="H1264" s="9"/>
      <c r="I1264" s="9"/>
      <c r="J1264" s="9"/>
      <c r="K1264" s="9"/>
      <c r="L1264" s="9"/>
      <c r="M1264" s="9"/>
    </row>
    <row r="1265" spans="1:50" ht="23.1" customHeight="1" x14ac:dyDescent="0.3">
      <c r="A1265" s="7"/>
      <c r="B1265" s="7"/>
      <c r="C1265" s="14"/>
      <c r="D1265" s="9"/>
      <c r="E1265" s="9"/>
      <c r="F1265" s="9"/>
      <c r="G1265" s="9"/>
      <c r="H1265" s="9"/>
      <c r="I1265" s="9"/>
      <c r="J1265" s="9"/>
      <c r="K1265" s="9"/>
      <c r="L1265" s="9"/>
      <c r="M1265" s="9"/>
    </row>
    <row r="1266" spans="1:50" ht="23.1" customHeight="1" x14ac:dyDescent="0.3">
      <c r="A1266" s="7"/>
      <c r="B1266" s="7"/>
      <c r="C1266" s="14"/>
      <c r="D1266" s="9"/>
      <c r="E1266" s="9"/>
      <c r="F1266" s="9"/>
      <c r="G1266" s="9"/>
      <c r="H1266" s="9"/>
      <c r="I1266" s="9"/>
      <c r="J1266" s="9"/>
      <c r="K1266" s="9"/>
      <c r="L1266" s="9"/>
      <c r="M1266" s="9"/>
    </row>
    <row r="1267" spans="1:50" ht="23.1" customHeight="1" x14ac:dyDescent="0.3">
      <c r="A1267" s="7"/>
      <c r="B1267" s="7"/>
      <c r="C1267" s="14"/>
      <c r="D1267" s="9"/>
      <c r="E1267" s="9"/>
      <c r="F1267" s="9"/>
      <c r="G1267" s="9"/>
      <c r="H1267" s="9"/>
      <c r="I1267" s="9"/>
      <c r="J1267" s="9"/>
      <c r="K1267" s="9"/>
      <c r="L1267" s="9"/>
      <c r="M1267" s="9"/>
    </row>
    <row r="1268" spans="1:50" ht="23.1" customHeight="1" x14ac:dyDescent="0.3">
      <c r="A1268" s="7"/>
      <c r="B1268" s="7"/>
      <c r="C1268" s="14"/>
      <c r="D1268" s="9"/>
      <c r="E1268" s="9"/>
      <c r="F1268" s="9"/>
      <c r="G1268" s="9"/>
      <c r="H1268" s="9"/>
      <c r="I1268" s="9"/>
      <c r="J1268" s="9"/>
      <c r="K1268" s="9"/>
      <c r="L1268" s="9"/>
      <c r="M1268" s="9"/>
    </row>
    <row r="1269" spans="1:50" ht="23.1" customHeight="1" x14ac:dyDescent="0.3">
      <c r="A1269" s="7"/>
      <c r="B1269" s="7"/>
      <c r="C1269" s="14"/>
      <c r="D1269" s="9"/>
      <c r="E1269" s="9"/>
      <c r="F1269" s="9"/>
      <c r="G1269" s="9"/>
      <c r="H1269" s="9"/>
      <c r="I1269" s="9"/>
      <c r="J1269" s="9"/>
      <c r="K1269" s="9"/>
      <c r="L1269" s="9"/>
      <c r="M1269" s="9"/>
    </row>
    <row r="1270" spans="1:50" ht="23.1" customHeight="1" x14ac:dyDescent="0.3">
      <c r="A1270" s="7"/>
      <c r="B1270" s="7"/>
      <c r="C1270" s="14"/>
      <c r="D1270" s="9"/>
      <c r="E1270" s="9"/>
      <c r="F1270" s="9"/>
      <c r="G1270" s="9"/>
      <c r="H1270" s="9"/>
      <c r="I1270" s="9"/>
      <c r="J1270" s="9"/>
      <c r="K1270" s="9"/>
      <c r="L1270" s="9"/>
      <c r="M1270" s="9"/>
    </row>
    <row r="1271" spans="1:50" ht="23.1" customHeight="1" x14ac:dyDescent="0.3">
      <c r="A1271" s="7"/>
      <c r="B1271" s="7"/>
      <c r="C1271" s="14"/>
      <c r="D1271" s="9"/>
      <c r="E1271" s="9"/>
      <c r="F1271" s="9"/>
      <c r="G1271" s="9"/>
      <c r="H1271" s="9"/>
      <c r="I1271" s="9"/>
      <c r="J1271" s="9"/>
      <c r="K1271" s="9"/>
      <c r="L1271" s="9"/>
      <c r="M1271" s="9"/>
    </row>
    <row r="1272" spans="1:50" ht="23.1" customHeight="1" x14ac:dyDescent="0.3">
      <c r="A1272" s="7"/>
      <c r="B1272" s="7"/>
      <c r="C1272" s="14"/>
      <c r="D1272" s="9"/>
      <c r="E1272" s="9"/>
      <c r="F1272" s="9"/>
      <c r="G1272" s="9"/>
      <c r="H1272" s="9"/>
      <c r="I1272" s="9"/>
      <c r="J1272" s="9"/>
      <c r="K1272" s="9"/>
      <c r="L1272" s="9"/>
      <c r="M1272" s="9"/>
    </row>
    <row r="1273" spans="1:50" ht="23.1" customHeight="1" x14ac:dyDescent="0.3">
      <c r="A1273" s="7"/>
      <c r="B1273" s="7"/>
      <c r="C1273" s="14"/>
      <c r="D1273" s="9"/>
      <c r="E1273" s="9"/>
      <c r="F1273" s="9"/>
      <c r="G1273" s="9"/>
      <c r="H1273" s="9"/>
      <c r="I1273" s="9"/>
      <c r="J1273" s="9"/>
      <c r="K1273" s="9"/>
      <c r="L1273" s="9"/>
      <c r="M1273" s="9"/>
    </row>
    <row r="1274" spans="1:50" ht="23.1" customHeight="1" x14ac:dyDescent="0.3">
      <c r="A1274" s="7"/>
      <c r="B1274" s="7"/>
      <c r="C1274" s="14"/>
      <c r="D1274" s="9"/>
      <c r="E1274" s="9"/>
      <c r="F1274" s="9"/>
      <c r="G1274" s="9"/>
      <c r="H1274" s="9"/>
      <c r="I1274" s="9"/>
      <c r="J1274" s="9"/>
      <c r="K1274" s="9"/>
      <c r="L1274" s="9"/>
      <c r="M1274" s="9"/>
    </row>
    <row r="1275" spans="1:50" ht="23.1" customHeight="1" x14ac:dyDescent="0.3">
      <c r="A1275" s="7"/>
      <c r="B1275" s="7"/>
      <c r="C1275" s="14"/>
      <c r="D1275" s="9"/>
      <c r="E1275" s="9"/>
      <c r="F1275" s="9"/>
      <c r="G1275" s="9"/>
      <c r="H1275" s="9"/>
      <c r="I1275" s="9"/>
      <c r="J1275" s="9"/>
      <c r="K1275" s="9"/>
      <c r="L1275" s="9"/>
      <c r="M1275" s="9"/>
    </row>
    <row r="1276" spans="1:50" ht="23.1" customHeight="1" x14ac:dyDescent="0.3">
      <c r="A1276" s="7"/>
      <c r="B1276" s="7"/>
      <c r="C1276" s="14"/>
      <c r="D1276" s="9"/>
      <c r="E1276" s="9"/>
      <c r="F1276" s="9"/>
      <c r="G1276" s="9"/>
      <c r="H1276" s="9"/>
      <c r="I1276" s="9"/>
      <c r="J1276" s="9"/>
      <c r="K1276" s="9"/>
      <c r="L1276" s="9"/>
      <c r="M1276" s="9"/>
    </row>
    <row r="1277" spans="1:50" ht="23.1" customHeight="1" x14ac:dyDescent="0.3">
      <c r="A1277" s="10" t="s">
        <v>131</v>
      </c>
      <c r="B1277" s="11"/>
      <c r="C1277" s="12"/>
      <c r="D1277" s="13"/>
      <c r="E1277" s="13"/>
      <c r="F1277" s="13">
        <f>ROUNDDOWN(SUMIF(Q1260:Q1276, "1", F1260:F1276), 0)</f>
        <v>0</v>
      </c>
      <c r="G1277" s="13"/>
      <c r="H1277" s="13">
        <f>ROUNDDOWN(SUMIF(Q1260:Q1276, "1", H1260:H1276), 0)</f>
        <v>0</v>
      </c>
      <c r="I1277" s="13"/>
      <c r="J1277" s="13">
        <f>ROUNDDOWN(SUMIF(Q1260:Q1276, "1", J1260:J1276), 0)</f>
        <v>0</v>
      </c>
      <c r="K1277" s="13"/>
      <c r="L1277" s="13">
        <f>F1277+H1277+J1277</f>
        <v>0</v>
      </c>
      <c r="M1277" s="13"/>
      <c r="R1277">
        <f t="shared" ref="R1277:AX1277" si="904">ROUNDDOWN(SUM(R1260:R1263), 0)</f>
        <v>0</v>
      </c>
      <c r="S1277">
        <f t="shared" si="904"/>
        <v>0</v>
      </c>
      <c r="T1277">
        <f t="shared" si="904"/>
        <v>0</v>
      </c>
      <c r="U1277">
        <f t="shared" si="904"/>
        <v>0</v>
      </c>
      <c r="V1277">
        <f t="shared" si="904"/>
        <v>0</v>
      </c>
      <c r="W1277">
        <f t="shared" si="904"/>
        <v>0</v>
      </c>
      <c r="X1277">
        <f t="shared" si="904"/>
        <v>0</v>
      </c>
      <c r="Y1277">
        <f t="shared" si="904"/>
        <v>0</v>
      </c>
      <c r="Z1277">
        <f t="shared" si="904"/>
        <v>0</v>
      </c>
      <c r="AA1277">
        <f t="shared" si="904"/>
        <v>0</v>
      </c>
      <c r="AB1277">
        <f t="shared" si="904"/>
        <v>0</v>
      </c>
      <c r="AC1277">
        <f t="shared" si="904"/>
        <v>0</v>
      </c>
      <c r="AD1277">
        <f t="shared" si="904"/>
        <v>0</v>
      </c>
      <c r="AE1277">
        <f t="shared" si="904"/>
        <v>0</v>
      </c>
      <c r="AF1277">
        <f t="shared" si="904"/>
        <v>0</v>
      </c>
      <c r="AG1277">
        <f t="shared" si="904"/>
        <v>0</v>
      </c>
      <c r="AH1277">
        <f t="shared" si="904"/>
        <v>0</v>
      </c>
      <c r="AI1277">
        <f t="shared" si="904"/>
        <v>0</v>
      </c>
      <c r="AJ1277">
        <f t="shared" si="904"/>
        <v>0</v>
      </c>
      <c r="AK1277">
        <f t="shared" si="904"/>
        <v>0</v>
      </c>
      <c r="AL1277">
        <f t="shared" si="904"/>
        <v>0</v>
      </c>
      <c r="AM1277">
        <f t="shared" si="904"/>
        <v>0</v>
      </c>
      <c r="AN1277">
        <f t="shared" si="904"/>
        <v>0</v>
      </c>
      <c r="AO1277">
        <f t="shared" si="904"/>
        <v>0</v>
      </c>
      <c r="AP1277">
        <f t="shared" si="904"/>
        <v>0</v>
      </c>
      <c r="AQ1277">
        <f t="shared" si="904"/>
        <v>0</v>
      </c>
      <c r="AR1277">
        <f t="shared" si="904"/>
        <v>0</v>
      </c>
      <c r="AS1277">
        <f t="shared" si="904"/>
        <v>0</v>
      </c>
      <c r="AT1277">
        <f t="shared" si="904"/>
        <v>0</v>
      </c>
      <c r="AU1277">
        <f t="shared" si="904"/>
        <v>0</v>
      </c>
      <c r="AV1277">
        <f t="shared" si="904"/>
        <v>0</v>
      </c>
      <c r="AW1277">
        <f t="shared" si="904"/>
        <v>0</v>
      </c>
      <c r="AX1277">
        <f t="shared" si="904"/>
        <v>0</v>
      </c>
    </row>
    <row r="1278" spans="1:50" ht="23.1" customHeight="1" x14ac:dyDescent="0.3">
      <c r="A1278" s="57" t="s">
        <v>554</v>
      </c>
      <c r="B1278" s="58"/>
      <c r="C1278" s="58"/>
      <c r="D1278" s="58"/>
      <c r="E1278" s="58"/>
      <c r="F1278" s="58"/>
      <c r="G1278" s="58"/>
      <c r="H1278" s="58"/>
      <c r="I1278" s="58"/>
      <c r="J1278" s="58"/>
      <c r="K1278" s="58"/>
      <c r="L1278" s="58"/>
      <c r="M1278" s="58"/>
    </row>
    <row r="1279" spans="1:50" ht="23.1" customHeight="1" x14ac:dyDescent="0.3">
      <c r="A1279" s="6" t="s">
        <v>301</v>
      </c>
      <c r="B1279" s="6" t="s">
        <v>302</v>
      </c>
      <c r="C1279" s="8" t="s">
        <v>44</v>
      </c>
      <c r="D1279" s="9">
        <v>278.5</v>
      </c>
      <c r="E1279" s="9"/>
      <c r="F1279" s="9">
        <f t="shared" ref="F1279:F1294" si="905">ROUNDDOWN(D1279*E1279, 0)</f>
        <v>0</v>
      </c>
      <c r="G1279" s="9"/>
      <c r="H1279" s="9">
        <f t="shared" ref="H1279:H1294" si="906">ROUNDDOWN(D1279*G1279, 0)</f>
        <v>0</v>
      </c>
      <c r="I1279" s="9"/>
      <c r="J1279" s="9">
        <f t="shared" ref="J1279:J1294" si="907">ROUNDDOWN(D1279*I1279, 0)</f>
        <v>0</v>
      </c>
      <c r="K1279" s="9">
        <f t="shared" ref="K1279:K1294" si="908">E1279+G1279+I1279</f>
        <v>0</v>
      </c>
      <c r="L1279" s="9">
        <f t="shared" ref="L1279:L1294" si="909">F1279+H1279+J1279</f>
        <v>0</v>
      </c>
      <c r="M1279" s="15"/>
      <c r="O1279" t="str">
        <f>""</f>
        <v/>
      </c>
      <c r="P1279" s="1" t="s">
        <v>129</v>
      </c>
      <c r="Q1279">
        <v>1</v>
      </c>
      <c r="R1279">
        <f t="shared" ref="R1279:R1294" si="910">IF(P1279="기계경비", J1279, 0)</f>
        <v>0</v>
      </c>
      <c r="S1279">
        <f t="shared" ref="S1279:S1294" si="911">IF(P1279="운반비", J1279, 0)</f>
        <v>0</v>
      </c>
      <c r="T1279">
        <f t="shared" ref="T1279:T1294" si="912">IF(P1279="작업부산물", F1279, 0)</f>
        <v>0</v>
      </c>
      <c r="U1279">
        <f t="shared" ref="U1279:U1294" si="913">IF(P1279="관급", F1279, 0)</f>
        <v>0</v>
      </c>
      <c r="V1279">
        <f t="shared" ref="V1279:V1294" si="914">IF(P1279="외주비", J1279, 0)</f>
        <v>0</v>
      </c>
      <c r="W1279">
        <f t="shared" ref="W1279:W1294" si="915">IF(P1279="장비비", J1279, 0)</f>
        <v>0</v>
      </c>
      <c r="X1279">
        <f t="shared" ref="X1279:X1294" si="916">IF(P1279="폐기물처리비", J1279, 0)</f>
        <v>0</v>
      </c>
      <c r="Y1279">
        <f t="shared" ref="Y1279:Y1294" si="917">IF(P1279="가설비", J1279, 0)</f>
        <v>0</v>
      </c>
      <c r="Z1279">
        <f t="shared" ref="Z1279:Z1294" si="918">IF(P1279="잡비제외분", F1279, 0)</f>
        <v>0</v>
      </c>
      <c r="AA1279">
        <f t="shared" ref="AA1279:AA1294" si="919">IF(P1279="사급자재대", L1279, 0)</f>
        <v>0</v>
      </c>
      <c r="AB1279">
        <f t="shared" ref="AB1279:AB1294" si="920">IF(P1279="관급자재대", L1279, 0)</f>
        <v>0</v>
      </c>
      <c r="AC1279">
        <f t="shared" ref="AC1279:AC1294" si="921">IF(P1279="관급자 관급 자재대", L1279, 0)</f>
        <v>0</v>
      </c>
      <c r="AD1279">
        <f t="shared" ref="AD1279:AD1294" si="922">IF(P1279="사용자항목2", L1279, 0)</f>
        <v>0</v>
      </c>
      <c r="AE1279">
        <f t="shared" ref="AE1279:AE1294" si="923">IF(P1279="안전관리비", L1279, 0)</f>
        <v>0</v>
      </c>
      <c r="AF1279">
        <f t="shared" ref="AF1279:AF1294" si="924">IF(P1279="품질관리비", L1279, 0)</f>
        <v>0</v>
      </c>
      <c r="AG1279">
        <f t="shared" ref="AG1279:AG1294" si="925">IF(P1279="사용자항목5", L1279, 0)</f>
        <v>0</v>
      </c>
      <c r="AH1279">
        <f t="shared" ref="AH1279:AH1294" si="926">IF(P1279="사용자항목6", L1279, 0)</f>
        <v>0</v>
      </c>
      <c r="AI1279">
        <f t="shared" ref="AI1279:AI1294" si="927">IF(P1279="사용자항목7", L1279, 0)</f>
        <v>0</v>
      </c>
      <c r="AJ1279">
        <f t="shared" ref="AJ1279:AJ1294" si="928">IF(P1279="사용자항목8", L1279, 0)</f>
        <v>0</v>
      </c>
      <c r="AK1279">
        <f t="shared" ref="AK1279:AK1294" si="929">IF(P1279="사용자항목9", L1279, 0)</f>
        <v>0</v>
      </c>
      <c r="AL1279">
        <f t="shared" ref="AL1279:AL1294" si="930">IF(P1279="사용자항목10", L1279, 0)</f>
        <v>0</v>
      </c>
      <c r="AM1279">
        <f t="shared" ref="AM1279:AM1294" si="931">IF(P1279="사용자항목11", L1279, 0)</f>
        <v>0</v>
      </c>
      <c r="AN1279">
        <f t="shared" ref="AN1279:AN1294" si="932">IF(P1279="사용자항목12", L1279, 0)</f>
        <v>0</v>
      </c>
      <c r="AO1279">
        <f t="shared" ref="AO1279:AO1294" si="933">IF(P1279="사용자항목13", L1279, 0)</f>
        <v>0</v>
      </c>
      <c r="AP1279">
        <f t="shared" ref="AP1279:AP1294" si="934">IF(P1279="사용자항목14", L1279, 0)</f>
        <v>0</v>
      </c>
      <c r="AQ1279">
        <f t="shared" ref="AQ1279:AQ1294" si="935">IF(P1279="사용자항목15", L1279, 0)</f>
        <v>0</v>
      </c>
      <c r="AR1279">
        <f t="shared" ref="AR1279:AR1294" si="936">IF(P1279="사용자항목16", L1279, 0)</f>
        <v>0</v>
      </c>
      <c r="AS1279">
        <f t="shared" ref="AS1279:AS1294" si="937">IF(P1279="사용자항목17", L1279, 0)</f>
        <v>0</v>
      </c>
      <c r="AT1279">
        <f t="shared" ref="AT1279:AT1294" si="938">IF(P1279="사용자항목18", L1279, 0)</f>
        <v>0</v>
      </c>
      <c r="AU1279">
        <f t="shared" ref="AU1279:AU1294" si="939">IF(P1279="사용자항목19", L1279, 0)</f>
        <v>0</v>
      </c>
    </row>
    <row r="1280" spans="1:50" ht="23.1" customHeight="1" x14ac:dyDescent="0.3">
      <c r="A1280" s="6" t="s">
        <v>25</v>
      </c>
      <c r="B1280" s="6" t="s">
        <v>28</v>
      </c>
      <c r="C1280" s="8" t="s">
        <v>27</v>
      </c>
      <c r="D1280" s="9">
        <v>59.3</v>
      </c>
      <c r="E1280" s="9"/>
      <c r="F1280" s="9">
        <f t="shared" si="905"/>
        <v>0</v>
      </c>
      <c r="G1280" s="9"/>
      <c r="H1280" s="9">
        <f t="shared" si="906"/>
        <v>0</v>
      </c>
      <c r="I1280" s="9"/>
      <c r="J1280" s="9">
        <f t="shared" si="907"/>
        <v>0</v>
      </c>
      <c r="K1280" s="9">
        <f t="shared" si="908"/>
        <v>0</v>
      </c>
      <c r="L1280" s="9">
        <f t="shared" si="909"/>
        <v>0</v>
      </c>
      <c r="M1280" s="9"/>
      <c r="O1280" t="str">
        <f>"01"</f>
        <v>01</v>
      </c>
      <c r="P1280" s="1" t="s">
        <v>129</v>
      </c>
      <c r="Q1280">
        <v>1</v>
      </c>
      <c r="R1280">
        <f t="shared" si="910"/>
        <v>0</v>
      </c>
      <c r="S1280">
        <f t="shared" si="911"/>
        <v>0</v>
      </c>
      <c r="T1280">
        <f t="shared" si="912"/>
        <v>0</v>
      </c>
      <c r="U1280">
        <f t="shared" si="913"/>
        <v>0</v>
      </c>
      <c r="V1280">
        <f t="shared" si="914"/>
        <v>0</v>
      </c>
      <c r="W1280">
        <f t="shared" si="915"/>
        <v>0</v>
      </c>
      <c r="X1280">
        <f t="shared" si="916"/>
        <v>0</v>
      </c>
      <c r="Y1280">
        <f t="shared" si="917"/>
        <v>0</v>
      </c>
      <c r="Z1280">
        <f t="shared" si="918"/>
        <v>0</v>
      </c>
      <c r="AA1280">
        <f t="shared" si="919"/>
        <v>0</v>
      </c>
      <c r="AB1280">
        <f t="shared" si="920"/>
        <v>0</v>
      </c>
      <c r="AC1280">
        <f t="shared" si="921"/>
        <v>0</v>
      </c>
      <c r="AD1280">
        <f t="shared" si="922"/>
        <v>0</v>
      </c>
      <c r="AE1280">
        <f t="shared" si="923"/>
        <v>0</v>
      </c>
      <c r="AF1280">
        <f t="shared" si="924"/>
        <v>0</v>
      </c>
      <c r="AG1280">
        <f t="shared" si="925"/>
        <v>0</v>
      </c>
      <c r="AH1280">
        <f t="shared" si="926"/>
        <v>0</v>
      </c>
      <c r="AI1280">
        <f t="shared" si="927"/>
        <v>0</v>
      </c>
      <c r="AJ1280">
        <f t="shared" si="928"/>
        <v>0</v>
      </c>
      <c r="AK1280">
        <f t="shared" si="929"/>
        <v>0</v>
      </c>
      <c r="AL1280">
        <f t="shared" si="930"/>
        <v>0</v>
      </c>
      <c r="AM1280">
        <f t="shared" si="931"/>
        <v>0</v>
      </c>
      <c r="AN1280">
        <f t="shared" si="932"/>
        <v>0</v>
      </c>
      <c r="AO1280">
        <f t="shared" si="933"/>
        <v>0</v>
      </c>
      <c r="AP1280">
        <f t="shared" si="934"/>
        <v>0</v>
      </c>
      <c r="AQ1280">
        <f t="shared" si="935"/>
        <v>0</v>
      </c>
      <c r="AR1280">
        <f t="shared" si="936"/>
        <v>0</v>
      </c>
      <c r="AS1280">
        <f t="shared" si="937"/>
        <v>0</v>
      </c>
      <c r="AT1280">
        <f t="shared" si="938"/>
        <v>0</v>
      </c>
      <c r="AU1280">
        <f t="shared" si="939"/>
        <v>0</v>
      </c>
    </row>
    <row r="1281" spans="1:50" ht="23.1" customHeight="1" x14ac:dyDescent="0.3">
      <c r="A1281" s="6" t="s">
        <v>25</v>
      </c>
      <c r="B1281" s="6" t="s">
        <v>26</v>
      </c>
      <c r="C1281" s="8" t="s">
        <v>27</v>
      </c>
      <c r="D1281" s="9">
        <v>61.1</v>
      </c>
      <c r="E1281" s="9"/>
      <c r="F1281" s="9">
        <f t="shared" si="905"/>
        <v>0</v>
      </c>
      <c r="G1281" s="9"/>
      <c r="H1281" s="9">
        <f t="shared" si="906"/>
        <v>0</v>
      </c>
      <c r="I1281" s="9"/>
      <c r="J1281" s="9">
        <f t="shared" si="907"/>
        <v>0</v>
      </c>
      <c r="K1281" s="9">
        <f t="shared" si="908"/>
        <v>0</v>
      </c>
      <c r="L1281" s="9">
        <f t="shared" si="909"/>
        <v>0</v>
      </c>
      <c r="M1281" s="9"/>
      <c r="O1281" t="str">
        <f>"01"</f>
        <v>01</v>
      </c>
      <c r="P1281" s="1" t="s">
        <v>129</v>
      </c>
      <c r="Q1281">
        <v>1</v>
      </c>
      <c r="R1281">
        <f t="shared" si="910"/>
        <v>0</v>
      </c>
      <c r="S1281">
        <f t="shared" si="911"/>
        <v>0</v>
      </c>
      <c r="T1281">
        <f t="shared" si="912"/>
        <v>0</v>
      </c>
      <c r="U1281">
        <f t="shared" si="913"/>
        <v>0</v>
      </c>
      <c r="V1281">
        <f t="shared" si="914"/>
        <v>0</v>
      </c>
      <c r="W1281">
        <f t="shared" si="915"/>
        <v>0</v>
      </c>
      <c r="X1281">
        <f t="shared" si="916"/>
        <v>0</v>
      </c>
      <c r="Y1281">
        <f t="shared" si="917"/>
        <v>0</v>
      </c>
      <c r="Z1281">
        <f t="shared" si="918"/>
        <v>0</v>
      </c>
      <c r="AA1281">
        <f t="shared" si="919"/>
        <v>0</v>
      </c>
      <c r="AB1281">
        <f t="shared" si="920"/>
        <v>0</v>
      </c>
      <c r="AC1281">
        <f t="shared" si="921"/>
        <v>0</v>
      </c>
      <c r="AD1281">
        <f t="shared" si="922"/>
        <v>0</v>
      </c>
      <c r="AE1281">
        <f t="shared" si="923"/>
        <v>0</v>
      </c>
      <c r="AF1281">
        <f t="shared" si="924"/>
        <v>0</v>
      </c>
      <c r="AG1281">
        <f t="shared" si="925"/>
        <v>0</v>
      </c>
      <c r="AH1281">
        <f t="shared" si="926"/>
        <v>0</v>
      </c>
      <c r="AI1281">
        <f t="shared" si="927"/>
        <v>0</v>
      </c>
      <c r="AJ1281">
        <f t="shared" si="928"/>
        <v>0</v>
      </c>
      <c r="AK1281">
        <f t="shared" si="929"/>
        <v>0</v>
      </c>
      <c r="AL1281">
        <f t="shared" si="930"/>
        <v>0</v>
      </c>
      <c r="AM1281">
        <f t="shared" si="931"/>
        <v>0</v>
      </c>
      <c r="AN1281">
        <f t="shared" si="932"/>
        <v>0</v>
      </c>
      <c r="AO1281">
        <f t="shared" si="933"/>
        <v>0</v>
      </c>
      <c r="AP1281">
        <f t="shared" si="934"/>
        <v>0</v>
      </c>
      <c r="AQ1281">
        <f t="shared" si="935"/>
        <v>0</v>
      </c>
      <c r="AR1281">
        <f t="shared" si="936"/>
        <v>0</v>
      </c>
      <c r="AS1281">
        <f t="shared" si="937"/>
        <v>0</v>
      </c>
      <c r="AT1281">
        <f t="shared" si="938"/>
        <v>0</v>
      </c>
      <c r="AU1281">
        <f t="shared" si="939"/>
        <v>0</v>
      </c>
    </row>
    <row r="1282" spans="1:50" ht="23.1" customHeight="1" x14ac:dyDescent="0.3">
      <c r="A1282" s="6" t="s">
        <v>34</v>
      </c>
      <c r="B1282" s="6" t="s">
        <v>35</v>
      </c>
      <c r="C1282" s="8" t="s">
        <v>22</v>
      </c>
      <c r="D1282" s="9">
        <v>61.1</v>
      </c>
      <c r="E1282" s="9"/>
      <c r="F1282" s="9">
        <f t="shared" si="905"/>
        <v>0</v>
      </c>
      <c r="G1282" s="9"/>
      <c r="H1282" s="9">
        <f t="shared" si="906"/>
        <v>0</v>
      </c>
      <c r="I1282" s="9"/>
      <c r="J1282" s="9">
        <f t="shared" si="907"/>
        <v>0</v>
      </c>
      <c r="K1282" s="9">
        <f t="shared" si="908"/>
        <v>0</v>
      </c>
      <c r="L1282" s="9">
        <f t="shared" si="909"/>
        <v>0</v>
      </c>
      <c r="M1282" s="9"/>
      <c r="O1282" t="str">
        <f>"01"</f>
        <v>01</v>
      </c>
      <c r="P1282" s="1" t="s">
        <v>129</v>
      </c>
      <c r="Q1282">
        <v>1</v>
      </c>
      <c r="R1282">
        <f t="shared" si="910"/>
        <v>0</v>
      </c>
      <c r="S1282">
        <f t="shared" si="911"/>
        <v>0</v>
      </c>
      <c r="T1282">
        <f t="shared" si="912"/>
        <v>0</v>
      </c>
      <c r="U1282">
        <f t="shared" si="913"/>
        <v>0</v>
      </c>
      <c r="V1282">
        <f t="shared" si="914"/>
        <v>0</v>
      </c>
      <c r="W1282">
        <f t="shared" si="915"/>
        <v>0</v>
      </c>
      <c r="X1282">
        <f t="shared" si="916"/>
        <v>0</v>
      </c>
      <c r="Y1282">
        <f t="shared" si="917"/>
        <v>0</v>
      </c>
      <c r="Z1282">
        <f t="shared" si="918"/>
        <v>0</v>
      </c>
      <c r="AA1282">
        <f t="shared" si="919"/>
        <v>0</v>
      </c>
      <c r="AB1282">
        <f t="shared" si="920"/>
        <v>0</v>
      </c>
      <c r="AC1282">
        <f t="shared" si="921"/>
        <v>0</v>
      </c>
      <c r="AD1282">
        <f t="shared" si="922"/>
        <v>0</v>
      </c>
      <c r="AE1282">
        <f t="shared" si="923"/>
        <v>0</v>
      </c>
      <c r="AF1282">
        <f t="shared" si="924"/>
        <v>0</v>
      </c>
      <c r="AG1282">
        <f t="shared" si="925"/>
        <v>0</v>
      </c>
      <c r="AH1282">
        <f t="shared" si="926"/>
        <v>0</v>
      </c>
      <c r="AI1282">
        <f t="shared" si="927"/>
        <v>0</v>
      </c>
      <c r="AJ1282">
        <f t="shared" si="928"/>
        <v>0</v>
      </c>
      <c r="AK1282">
        <f t="shared" si="929"/>
        <v>0</v>
      </c>
      <c r="AL1282">
        <f t="shared" si="930"/>
        <v>0</v>
      </c>
      <c r="AM1282">
        <f t="shared" si="931"/>
        <v>0</v>
      </c>
      <c r="AN1282">
        <f t="shared" si="932"/>
        <v>0</v>
      </c>
      <c r="AO1282">
        <f t="shared" si="933"/>
        <v>0</v>
      </c>
      <c r="AP1282">
        <f t="shared" si="934"/>
        <v>0</v>
      </c>
      <c r="AQ1282">
        <f t="shared" si="935"/>
        <v>0</v>
      </c>
      <c r="AR1282">
        <f t="shared" si="936"/>
        <v>0</v>
      </c>
      <c r="AS1282">
        <f t="shared" si="937"/>
        <v>0</v>
      </c>
      <c r="AT1282">
        <f t="shared" si="938"/>
        <v>0</v>
      </c>
      <c r="AU1282">
        <f t="shared" si="939"/>
        <v>0</v>
      </c>
    </row>
    <row r="1283" spans="1:50" ht="23.1" customHeight="1" x14ac:dyDescent="0.3">
      <c r="A1283" s="6" t="s">
        <v>313</v>
      </c>
      <c r="B1283" s="6" t="s">
        <v>314</v>
      </c>
      <c r="C1283" s="8" t="s">
        <v>44</v>
      </c>
      <c r="D1283" s="9">
        <v>77.2</v>
      </c>
      <c r="E1283" s="9"/>
      <c r="F1283" s="9">
        <f t="shared" si="905"/>
        <v>0</v>
      </c>
      <c r="G1283" s="9"/>
      <c r="H1283" s="9">
        <f t="shared" si="906"/>
        <v>0</v>
      </c>
      <c r="I1283" s="9"/>
      <c r="J1283" s="9">
        <f t="shared" si="907"/>
        <v>0</v>
      </c>
      <c r="K1283" s="9">
        <f t="shared" si="908"/>
        <v>0</v>
      </c>
      <c r="L1283" s="9">
        <f t="shared" si="909"/>
        <v>0</v>
      </c>
      <c r="M1283" s="15"/>
      <c r="O1283" t="str">
        <f>""</f>
        <v/>
      </c>
      <c r="P1283" s="1" t="s">
        <v>129</v>
      </c>
      <c r="Q1283">
        <v>1</v>
      </c>
      <c r="R1283">
        <f t="shared" si="910"/>
        <v>0</v>
      </c>
      <c r="S1283">
        <f t="shared" si="911"/>
        <v>0</v>
      </c>
      <c r="T1283">
        <f t="shared" si="912"/>
        <v>0</v>
      </c>
      <c r="U1283">
        <f t="shared" si="913"/>
        <v>0</v>
      </c>
      <c r="V1283">
        <f t="shared" si="914"/>
        <v>0</v>
      </c>
      <c r="W1283">
        <f t="shared" si="915"/>
        <v>0</v>
      </c>
      <c r="X1283">
        <f t="shared" si="916"/>
        <v>0</v>
      </c>
      <c r="Y1283">
        <f t="shared" si="917"/>
        <v>0</v>
      </c>
      <c r="Z1283">
        <f t="shared" si="918"/>
        <v>0</v>
      </c>
      <c r="AA1283">
        <f t="shared" si="919"/>
        <v>0</v>
      </c>
      <c r="AB1283">
        <f t="shared" si="920"/>
        <v>0</v>
      </c>
      <c r="AC1283">
        <f t="shared" si="921"/>
        <v>0</v>
      </c>
      <c r="AD1283">
        <f t="shared" si="922"/>
        <v>0</v>
      </c>
      <c r="AE1283">
        <f t="shared" si="923"/>
        <v>0</v>
      </c>
      <c r="AF1283">
        <f t="shared" si="924"/>
        <v>0</v>
      </c>
      <c r="AG1283">
        <f t="shared" si="925"/>
        <v>0</v>
      </c>
      <c r="AH1283">
        <f t="shared" si="926"/>
        <v>0</v>
      </c>
      <c r="AI1283">
        <f t="shared" si="927"/>
        <v>0</v>
      </c>
      <c r="AJ1283">
        <f t="shared" si="928"/>
        <v>0</v>
      </c>
      <c r="AK1283">
        <f t="shared" si="929"/>
        <v>0</v>
      </c>
      <c r="AL1283">
        <f t="shared" si="930"/>
        <v>0</v>
      </c>
      <c r="AM1283">
        <f t="shared" si="931"/>
        <v>0</v>
      </c>
      <c r="AN1283">
        <f t="shared" si="932"/>
        <v>0</v>
      </c>
      <c r="AO1283">
        <f t="shared" si="933"/>
        <v>0</v>
      </c>
      <c r="AP1283">
        <f t="shared" si="934"/>
        <v>0</v>
      </c>
      <c r="AQ1283">
        <f t="shared" si="935"/>
        <v>0</v>
      </c>
      <c r="AR1283">
        <f t="shared" si="936"/>
        <v>0</v>
      </c>
      <c r="AS1283">
        <f t="shared" si="937"/>
        <v>0</v>
      </c>
      <c r="AT1283">
        <f t="shared" si="938"/>
        <v>0</v>
      </c>
      <c r="AU1283">
        <f t="shared" si="939"/>
        <v>0</v>
      </c>
    </row>
    <row r="1284" spans="1:50" ht="23.1" customHeight="1" x14ac:dyDescent="0.3">
      <c r="A1284" s="6" t="s">
        <v>313</v>
      </c>
      <c r="B1284" s="6" t="s">
        <v>419</v>
      </c>
      <c r="C1284" s="8" t="s">
        <v>44</v>
      </c>
      <c r="D1284" s="9">
        <v>89.5</v>
      </c>
      <c r="E1284" s="9"/>
      <c r="F1284" s="9">
        <f t="shared" si="905"/>
        <v>0</v>
      </c>
      <c r="G1284" s="9"/>
      <c r="H1284" s="9">
        <f t="shared" si="906"/>
        <v>0</v>
      </c>
      <c r="I1284" s="9"/>
      <c r="J1284" s="9">
        <f t="shared" si="907"/>
        <v>0</v>
      </c>
      <c r="K1284" s="9">
        <f t="shared" si="908"/>
        <v>0</v>
      </c>
      <c r="L1284" s="9">
        <f t="shared" si="909"/>
        <v>0</v>
      </c>
      <c r="M1284" s="15"/>
      <c r="O1284" t="str">
        <f>""</f>
        <v/>
      </c>
      <c r="P1284" s="1" t="s">
        <v>129</v>
      </c>
      <c r="Q1284">
        <v>1</v>
      </c>
      <c r="R1284">
        <f t="shared" si="910"/>
        <v>0</v>
      </c>
      <c r="S1284">
        <f t="shared" si="911"/>
        <v>0</v>
      </c>
      <c r="T1284">
        <f t="shared" si="912"/>
        <v>0</v>
      </c>
      <c r="U1284">
        <f t="shared" si="913"/>
        <v>0</v>
      </c>
      <c r="V1284">
        <f t="shared" si="914"/>
        <v>0</v>
      </c>
      <c r="W1284">
        <f t="shared" si="915"/>
        <v>0</v>
      </c>
      <c r="X1284">
        <f t="shared" si="916"/>
        <v>0</v>
      </c>
      <c r="Y1284">
        <f t="shared" si="917"/>
        <v>0</v>
      </c>
      <c r="Z1284">
        <f t="shared" si="918"/>
        <v>0</v>
      </c>
      <c r="AA1284">
        <f t="shared" si="919"/>
        <v>0</v>
      </c>
      <c r="AB1284">
        <f t="shared" si="920"/>
        <v>0</v>
      </c>
      <c r="AC1284">
        <f t="shared" si="921"/>
        <v>0</v>
      </c>
      <c r="AD1284">
        <f t="shared" si="922"/>
        <v>0</v>
      </c>
      <c r="AE1284">
        <f t="shared" si="923"/>
        <v>0</v>
      </c>
      <c r="AF1284">
        <f t="shared" si="924"/>
        <v>0</v>
      </c>
      <c r="AG1284">
        <f t="shared" si="925"/>
        <v>0</v>
      </c>
      <c r="AH1284">
        <f t="shared" si="926"/>
        <v>0</v>
      </c>
      <c r="AI1284">
        <f t="shared" si="927"/>
        <v>0</v>
      </c>
      <c r="AJ1284">
        <f t="shared" si="928"/>
        <v>0</v>
      </c>
      <c r="AK1284">
        <f t="shared" si="929"/>
        <v>0</v>
      </c>
      <c r="AL1284">
        <f t="shared" si="930"/>
        <v>0</v>
      </c>
      <c r="AM1284">
        <f t="shared" si="931"/>
        <v>0</v>
      </c>
      <c r="AN1284">
        <f t="shared" si="932"/>
        <v>0</v>
      </c>
      <c r="AO1284">
        <f t="shared" si="933"/>
        <v>0</v>
      </c>
      <c r="AP1284">
        <f t="shared" si="934"/>
        <v>0</v>
      </c>
      <c r="AQ1284">
        <f t="shared" si="935"/>
        <v>0</v>
      </c>
      <c r="AR1284">
        <f t="shared" si="936"/>
        <v>0</v>
      </c>
      <c r="AS1284">
        <f t="shared" si="937"/>
        <v>0</v>
      </c>
      <c r="AT1284">
        <f t="shared" si="938"/>
        <v>0</v>
      </c>
      <c r="AU1284">
        <f t="shared" si="939"/>
        <v>0</v>
      </c>
    </row>
    <row r="1285" spans="1:50" ht="23.1" customHeight="1" x14ac:dyDescent="0.3">
      <c r="A1285" s="6" t="s">
        <v>309</v>
      </c>
      <c r="B1285" s="6" t="s">
        <v>312</v>
      </c>
      <c r="C1285" s="8" t="s">
        <v>44</v>
      </c>
      <c r="D1285" s="9">
        <v>25</v>
      </c>
      <c r="E1285" s="9"/>
      <c r="F1285" s="9">
        <f t="shared" si="905"/>
        <v>0</v>
      </c>
      <c r="G1285" s="9"/>
      <c r="H1285" s="9">
        <f t="shared" si="906"/>
        <v>0</v>
      </c>
      <c r="I1285" s="9"/>
      <c r="J1285" s="9">
        <f t="shared" si="907"/>
        <v>0</v>
      </c>
      <c r="K1285" s="9">
        <f t="shared" si="908"/>
        <v>0</v>
      </c>
      <c r="L1285" s="9">
        <f t="shared" si="909"/>
        <v>0</v>
      </c>
      <c r="M1285" s="15"/>
      <c r="O1285" t="str">
        <f>""</f>
        <v/>
      </c>
      <c r="P1285" s="1" t="s">
        <v>129</v>
      </c>
      <c r="Q1285">
        <v>1</v>
      </c>
      <c r="R1285">
        <f t="shared" si="910"/>
        <v>0</v>
      </c>
      <c r="S1285">
        <f t="shared" si="911"/>
        <v>0</v>
      </c>
      <c r="T1285">
        <f t="shared" si="912"/>
        <v>0</v>
      </c>
      <c r="U1285">
        <f t="shared" si="913"/>
        <v>0</v>
      </c>
      <c r="V1285">
        <f t="shared" si="914"/>
        <v>0</v>
      </c>
      <c r="W1285">
        <f t="shared" si="915"/>
        <v>0</v>
      </c>
      <c r="X1285">
        <f t="shared" si="916"/>
        <v>0</v>
      </c>
      <c r="Y1285">
        <f t="shared" si="917"/>
        <v>0</v>
      </c>
      <c r="Z1285">
        <f t="shared" si="918"/>
        <v>0</v>
      </c>
      <c r="AA1285">
        <f t="shared" si="919"/>
        <v>0</v>
      </c>
      <c r="AB1285">
        <f t="shared" si="920"/>
        <v>0</v>
      </c>
      <c r="AC1285">
        <f t="shared" si="921"/>
        <v>0</v>
      </c>
      <c r="AD1285">
        <f t="shared" si="922"/>
        <v>0</v>
      </c>
      <c r="AE1285">
        <f t="shared" si="923"/>
        <v>0</v>
      </c>
      <c r="AF1285">
        <f t="shared" si="924"/>
        <v>0</v>
      </c>
      <c r="AG1285">
        <f t="shared" si="925"/>
        <v>0</v>
      </c>
      <c r="AH1285">
        <f t="shared" si="926"/>
        <v>0</v>
      </c>
      <c r="AI1285">
        <f t="shared" si="927"/>
        <v>0</v>
      </c>
      <c r="AJ1285">
        <f t="shared" si="928"/>
        <v>0</v>
      </c>
      <c r="AK1285">
        <f t="shared" si="929"/>
        <v>0</v>
      </c>
      <c r="AL1285">
        <f t="shared" si="930"/>
        <v>0</v>
      </c>
      <c r="AM1285">
        <f t="shared" si="931"/>
        <v>0</v>
      </c>
      <c r="AN1285">
        <f t="shared" si="932"/>
        <v>0</v>
      </c>
      <c r="AO1285">
        <f t="shared" si="933"/>
        <v>0</v>
      </c>
      <c r="AP1285">
        <f t="shared" si="934"/>
        <v>0</v>
      </c>
      <c r="AQ1285">
        <f t="shared" si="935"/>
        <v>0</v>
      </c>
      <c r="AR1285">
        <f t="shared" si="936"/>
        <v>0</v>
      </c>
      <c r="AS1285">
        <f t="shared" si="937"/>
        <v>0</v>
      </c>
      <c r="AT1285">
        <f t="shared" si="938"/>
        <v>0</v>
      </c>
      <c r="AU1285">
        <f t="shared" si="939"/>
        <v>0</v>
      </c>
    </row>
    <row r="1286" spans="1:50" ht="23.1" customHeight="1" x14ac:dyDescent="0.3">
      <c r="A1286" s="6" t="s">
        <v>242</v>
      </c>
      <c r="B1286" s="6" t="s">
        <v>436</v>
      </c>
      <c r="C1286" s="8" t="s">
        <v>154</v>
      </c>
      <c r="D1286" s="9">
        <v>35</v>
      </c>
      <c r="E1286" s="9"/>
      <c r="F1286" s="9">
        <f t="shared" si="905"/>
        <v>0</v>
      </c>
      <c r="G1286" s="9"/>
      <c r="H1286" s="9">
        <f t="shared" si="906"/>
        <v>0</v>
      </c>
      <c r="I1286" s="9"/>
      <c r="J1286" s="9">
        <f t="shared" si="907"/>
        <v>0</v>
      </c>
      <c r="K1286" s="9">
        <f t="shared" si="908"/>
        <v>0</v>
      </c>
      <c r="L1286" s="9">
        <f t="shared" si="909"/>
        <v>0</v>
      </c>
      <c r="M1286" s="15"/>
      <c r="O1286" t="str">
        <f>""</f>
        <v/>
      </c>
      <c r="P1286" s="1" t="s">
        <v>129</v>
      </c>
      <c r="Q1286">
        <v>1</v>
      </c>
      <c r="R1286">
        <f t="shared" si="910"/>
        <v>0</v>
      </c>
      <c r="S1286">
        <f t="shared" si="911"/>
        <v>0</v>
      </c>
      <c r="T1286">
        <f t="shared" si="912"/>
        <v>0</v>
      </c>
      <c r="U1286">
        <f t="shared" si="913"/>
        <v>0</v>
      </c>
      <c r="V1286">
        <f t="shared" si="914"/>
        <v>0</v>
      </c>
      <c r="W1286">
        <f t="shared" si="915"/>
        <v>0</v>
      </c>
      <c r="X1286">
        <f t="shared" si="916"/>
        <v>0</v>
      </c>
      <c r="Y1286">
        <f t="shared" si="917"/>
        <v>0</v>
      </c>
      <c r="Z1286">
        <f t="shared" si="918"/>
        <v>0</v>
      </c>
      <c r="AA1286">
        <f t="shared" si="919"/>
        <v>0</v>
      </c>
      <c r="AB1286">
        <f t="shared" si="920"/>
        <v>0</v>
      </c>
      <c r="AC1286">
        <f t="shared" si="921"/>
        <v>0</v>
      </c>
      <c r="AD1286">
        <f t="shared" si="922"/>
        <v>0</v>
      </c>
      <c r="AE1286">
        <f t="shared" si="923"/>
        <v>0</v>
      </c>
      <c r="AF1286">
        <f t="shared" si="924"/>
        <v>0</v>
      </c>
      <c r="AG1286">
        <f t="shared" si="925"/>
        <v>0</v>
      </c>
      <c r="AH1286">
        <f t="shared" si="926"/>
        <v>0</v>
      </c>
      <c r="AI1286">
        <f t="shared" si="927"/>
        <v>0</v>
      </c>
      <c r="AJ1286">
        <f t="shared" si="928"/>
        <v>0</v>
      </c>
      <c r="AK1286">
        <f t="shared" si="929"/>
        <v>0</v>
      </c>
      <c r="AL1286">
        <f t="shared" si="930"/>
        <v>0</v>
      </c>
      <c r="AM1286">
        <f t="shared" si="931"/>
        <v>0</v>
      </c>
      <c r="AN1286">
        <f t="shared" si="932"/>
        <v>0</v>
      </c>
      <c r="AO1286">
        <f t="shared" si="933"/>
        <v>0</v>
      </c>
      <c r="AP1286">
        <f t="shared" si="934"/>
        <v>0</v>
      </c>
      <c r="AQ1286">
        <f t="shared" si="935"/>
        <v>0</v>
      </c>
      <c r="AR1286">
        <f t="shared" si="936"/>
        <v>0</v>
      </c>
      <c r="AS1286">
        <f t="shared" si="937"/>
        <v>0</v>
      </c>
      <c r="AT1286">
        <f t="shared" si="938"/>
        <v>0</v>
      </c>
      <c r="AU1286">
        <f t="shared" si="939"/>
        <v>0</v>
      </c>
    </row>
    <row r="1287" spans="1:50" ht="23.1" customHeight="1" x14ac:dyDescent="0.3">
      <c r="A1287" s="6" t="s">
        <v>62</v>
      </c>
      <c r="B1287" s="6" t="s">
        <v>63</v>
      </c>
      <c r="C1287" s="8" t="s">
        <v>27</v>
      </c>
      <c r="D1287" s="9">
        <v>4.0999999999999996</v>
      </c>
      <c r="E1287" s="9"/>
      <c r="F1287" s="9">
        <f t="shared" si="905"/>
        <v>0</v>
      </c>
      <c r="G1287" s="9"/>
      <c r="H1287" s="9">
        <f t="shared" si="906"/>
        <v>0</v>
      </c>
      <c r="I1287" s="9"/>
      <c r="J1287" s="9">
        <f t="shared" si="907"/>
        <v>0</v>
      </c>
      <c r="K1287" s="9">
        <f t="shared" si="908"/>
        <v>0</v>
      </c>
      <c r="L1287" s="9">
        <f t="shared" si="909"/>
        <v>0</v>
      </c>
      <c r="M1287" s="15"/>
      <c r="O1287" t="str">
        <f>"01"</f>
        <v>01</v>
      </c>
      <c r="P1287" s="1" t="s">
        <v>129</v>
      </c>
      <c r="Q1287">
        <v>1</v>
      </c>
      <c r="R1287">
        <f t="shared" si="910"/>
        <v>0</v>
      </c>
      <c r="S1287">
        <f t="shared" si="911"/>
        <v>0</v>
      </c>
      <c r="T1287">
        <f t="shared" si="912"/>
        <v>0</v>
      </c>
      <c r="U1287">
        <f t="shared" si="913"/>
        <v>0</v>
      </c>
      <c r="V1287">
        <f t="shared" si="914"/>
        <v>0</v>
      </c>
      <c r="W1287">
        <f t="shared" si="915"/>
        <v>0</v>
      </c>
      <c r="X1287">
        <f t="shared" si="916"/>
        <v>0</v>
      </c>
      <c r="Y1287">
        <f t="shared" si="917"/>
        <v>0</v>
      </c>
      <c r="Z1287">
        <f t="shared" si="918"/>
        <v>0</v>
      </c>
      <c r="AA1287">
        <f t="shared" si="919"/>
        <v>0</v>
      </c>
      <c r="AB1287">
        <f t="shared" si="920"/>
        <v>0</v>
      </c>
      <c r="AC1287">
        <f t="shared" si="921"/>
        <v>0</v>
      </c>
      <c r="AD1287">
        <f t="shared" si="922"/>
        <v>0</v>
      </c>
      <c r="AE1287">
        <f t="shared" si="923"/>
        <v>0</v>
      </c>
      <c r="AF1287">
        <f t="shared" si="924"/>
        <v>0</v>
      </c>
      <c r="AG1287">
        <f t="shared" si="925"/>
        <v>0</v>
      </c>
      <c r="AH1287">
        <f t="shared" si="926"/>
        <v>0</v>
      </c>
      <c r="AI1287">
        <f t="shared" si="927"/>
        <v>0</v>
      </c>
      <c r="AJ1287">
        <f t="shared" si="928"/>
        <v>0</v>
      </c>
      <c r="AK1287">
        <f t="shared" si="929"/>
        <v>0</v>
      </c>
      <c r="AL1287">
        <f t="shared" si="930"/>
        <v>0</v>
      </c>
      <c r="AM1287">
        <f t="shared" si="931"/>
        <v>0</v>
      </c>
      <c r="AN1287">
        <f t="shared" si="932"/>
        <v>0</v>
      </c>
      <c r="AO1287">
        <f t="shared" si="933"/>
        <v>0</v>
      </c>
      <c r="AP1287">
        <f t="shared" si="934"/>
        <v>0</v>
      </c>
      <c r="AQ1287">
        <f t="shared" si="935"/>
        <v>0</v>
      </c>
      <c r="AR1287">
        <f t="shared" si="936"/>
        <v>0</v>
      </c>
      <c r="AS1287">
        <f t="shared" si="937"/>
        <v>0</v>
      </c>
      <c r="AT1287">
        <f t="shared" si="938"/>
        <v>0</v>
      </c>
      <c r="AU1287">
        <f t="shared" si="939"/>
        <v>0</v>
      </c>
    </row>
    <row r="1288" spans="1:50" ht="23.1" customHeight="1" x14ac:dyDescent="0.3">
      <c r="A1288" s="6" t="s">
        <v>416</v>
      </c>
      <c r="B1288" s="6" t="s">
        <v>158</v>
      </c>
      <c r="C1288" s="8" t="s">
        <v>27</v>
      </c>
      <c r="D1288" s="9">
        <v>12.5</v>
      </c>
      <c r="E1288" s="9"/>
      <c r="F1288" s="9">
        <f t="shared" si="905"/>
        <v>0</v>
      </c>
      <c r="G1288" s="9"/>
      <c r="H1288" s="9">
        <f t="shared" si="906"/>
        <v>0</v>
      </c>
      <c r="I1288" s="9"/>
      <c r="J1288" s="9">
        <f t="shared" si="907"/>
        <v>0</v>
      </c>
      <c r="K1288" s="9">
        <f t="shared" si="908"/>
        <v>0</v>
      </c>
      <c r="L1288" s="9">
        <f t="shared" si="909"/>
        <v>0</v>
      </c>
      <c r="M1288" s="15"/>
      <c r="O1288" t="str">
        <f>""</f>
        <v/>
      </c>
      <c r="P1288" s="1" t="s">
        <v>129</v>
      </c>
      <c r="Q1288">
        <v>1</v>
      </c>
      <c r="R1288">
        <f t="shared" si="910"/>
        <v>0</v>
      </c>
      <c r="S1288">
        <f t="shared" si="911"/>
        <v>0</v>
      </c>
      <c r="T1288">
        <f t="shared" si="912"/>
        <v>0</v>
      </c>
      <c r="U1288">
        <f t="shared" si="913"/>
        <v>0</v>
      </c>
      <c r="V1288">
        <f t="shared" si="914"/>
        <v>0</v>
      </c>
      <c r="W1288">
        <f t="shared" si="915"/>
        <v>0</v>
      </c>
      <c r="X1288">
        <f t="shared" si="916"/>
        <v>0</v>
      </c>
      <c r="Y1288">
        <f t="shared" si="917"/>
        <v>0</v>
      </c>
      <c r="Z1288">
        <f t="shared" si="918"/>
        <v>0</v>
      </c>
      <c r="AA1288">
        <f t="shared" si="919"/>
        <v>0</v>
      </c>
      <c r="AB1288">
        <f t="shared" si="920"/>
        <v>0</v>
      </c>
      <c r="AC1288">
        <f t="shared" si="921"/>
        <v>0</v>
      </c>
      <c r="AD1288">
        <f t="shared" si="922"/>
        <v>0</v>
      </c>
      <c r="AE1288">
        <f t="shared" si="923"/>
        <v>0</v>
      </c>
      <c r="AF1288">
        <f t="shared" si="924"/>
        <v>0</v>
      </c>
      <c r="AG1288">
        <f t="shared" si="925"/>
        <v>0</v>
      </c>
      <c r="AH1288">
        <f t="shared" si="926"/>
        <v>0</v>
      </c>
      <c r="AI1288">
        <f t="shared" si="927"/>
        <v>0</v>
      </c>
      <c r="AJ1288">
        <f t="shared" si="928"/>
        <v>0</v>
      </c>
      <c r="AK1288">
        <f t="shared" si="929"/>
        <v>0</v>
      </c>
      <c r="AL1288">
        <f t="shared" si="930"/>
        <v>0</v>
      </c>
      <c r="AM1288">
        <f t="shared" si="931"/>
        <v>0</v>
      </c>
      <c r="AN1288">
        <f t="shared" si="932"/>
        <v>0</v>
      </c>
      <c r="AO1288">
        <f t="shared" si="933"/>
        <v>0</v>
      </c>
      <c r="AP1288">
        <f t="shared" si="934"/>
        <v>0</v>
      </c>
      <c r="AQ1288">
        <f t="shared" si="935"/>
        <v>0</v>
      </c>
      <c r="AR1288">
        <f t="shared" si="936"/>
        <v>0</v>
      </c>
      <c r="AS1288">
        <f t="shared" si="937"/>
        <v>0</v>
      </c>
      <c r="AT1288">
        <f t="shared" si="938"/>
        <v>0</v>
      </c>
      <c r="AU1288">
        <f t="shared" si="939"/>
        <v>0</v>
      </c>
    </row>
    <row r="1289" spans="1:50" ht="23.1" customHeight="1" x14ac:dyDescent="0.3">
      <c r="A1289" s="6" t="s">
        <v>169</v>
      </c>
      <c r="B1289" s="6" t="s">
        <v>174</v>
      </c>
      <c r="C1289" s="8" t="s">
        <v>17</v>
      </c>
      <c r="D1289" s="9">
        <v>19.3</v>
      </c>
      <c r="E1289" s="9"/>
      <c r="F1289" s="9">
        <f t="shared" si="905"/>
        <v>0</v>
      </c>
      <c r="G1289" s="9"/>
      <c r="H1289" s="9">
        <f t="shared" si="906"/>
        <v>0</v>
      </c>
      <c r="I1289" s="9"/>
      <c r="J1289" s="9">
        <f t="shared" si="907"/>
        <v>0</v>
      </c>
      <c r="K1289" s="9">
        <f t="shared" si="908"/>
        <v>0</v>
      </c>
      <c r="L1289" s="9">
        <f t="shared" si="909"/>
        <v>0</v>
      </c>
      <c r="M1289" s="15"/>
      <c r="O1289" t="str">
        <f>""</f>
        <v/>
      </c>
      <c r="P1289" s="1" t="s">
        <v>129</v>
      </c>
      <c r="Q1289">
        <v>1</v>
      </c>
      <c r="R1289">
        <f t="shared" si="910"/>
        <v>0</v>
      </c>
      <c r="S1289">
        <f t="shared" si="911"/>
        <v>0</v>
      </c>
      <c r="T1289">
        <f t="shared" si="912"/>
        <v>0</v>
      </c>
      <c r="U1289">
        <f t="shared" si="913"/>
        <v>0</v>
      </c>
      <c r="V1289">
        <f t="shared" si="914"/>
        <v>0</v>
      </c>
      <c r="W1289">
        <f t="shared" si="915"/>
        <v>0</v>
      </c>
      <c r="X1289">
        <f t="shared" si="916"/>
        <v>0</v>
      </c>
      <c r="Y1289">
        <f t="shared" si="917"/>
        <v>0</v>
      </c>
      <c r="Z1289">
        <f t="shared" si="918"/>
        <v>0</v>
      </c>
      <c r="AA1289">
        <f t="shared" si="919"/>
        <v>0</v>
      </c>
      <c r="AB1289">
        <f t="shared" si="920"/>
        <v>0</v>
      </c>
      <c r="AC1289">
        <f t="shared" si="921"/>
        <v>0</v>
      </c>
      <c r="AD1289">
        <f t="shared" si="922"/>
        <v>0</v>
      </c>
      <c r="AE1289">
        <f t="shared" si="923"/>
        <v>0</v>
      </c>
      <c r="AF1289">
        <f t="shared" si="924"/>
        <v>0</v>
      </c>
      <c r="AG1289">
        <f t="shared" si="925"/>
        <v>0</v>
      </c>
      <c r="AH1289">
        <f t="shared" si="926"/>
        <v>0</v>
      </c>
      <c r="AI1289">
        <f t="shared" si="927"/>
        <v>0</v>
      </c>
      <c r="AJ1289">
        <f t="shared" si="928"/>
        <v>0</v>
      </c>
      <c r="AK1289">
        <f t="shared" si="929"/>
        <v>0</v>
      </c>
      <c r="AL1289">
        <f t="shared" si="930"/>
        <v>0</v>
      </c>
      <c r="AM1289">
        <f t="shared" si="931"/>
        <v>0</v>
      </c>
      <c r="AN1289">
        <f t="shared" si="932"/>
        <v>0</v>
      </c>
      <c r="AO1289">
        <f t="shared" si="933"/>
        <v>0</v>
      </c>
      <c r="AP1289">
        <f t="shared" si="934"/>
        <v>0</v>
      </c>
      <c r="AQ1289">
        <f t="shared" si="935"/>
        <v>0</v>
      </c>
      <c r="AR1289">
        <f t="shared" si="936"/>
        <v>0</v>
      </c>
      <c r="AS1289">
        <f t="shared" si="937"/>
        <v>0</v>
      </c>
      <c r="AT1289">
        <f t="shared" si="938"/>
        <v>0</v>
      </c>
      <c r="AU1289">
        <f t="shared" si="939"/>
        <v>0</v>
      </c>
    </row>
    <row r="1290" spans="1:50" ht="23.1" customHeight="1" x14ac:dyDescent="0.3">
      <c r="A1290" s="6" t="s">
        <v>86</v>
      </c>
      <c r="B1290" s="6" t="s">
        <v>87</v>
      </c>
      <c r="C1290" s="8" t="s">
        <v>24</v>
      </c>
      <c r="D1290" s="9">
        <v>11.4</v>
      </c>
      <c r="E1290" s="9"/>
      <c r="F1290" s="9">
        <f t="shared" si="905"/>
        <v>0</v>
      </c>
      <c r="G1290" s="9"/>
      <c r="H1290" s="9">
        <f t="shared" si="906"/>
        <v>0</v>
      </c>
      <c r="I1290" s="9"/>
      <c r="J1290" s="9">
        <f t="shared" si="907"/>
        <v>0</v>
      </c>
      <c r="K1290" s="9">
        <f t="shared" si="908"/>
        <v>0</v>
      </c>
      <c r="L1290" s="9">
        <f t="shared" si="909"/>
        <v>0</v>
      </c>
      <c r="M1290" s="9"/>
      <c r="O1290" t="str">
        <f>"01"</f>
        <v>01</v>
      </c>
      <c r="P1290" s="1" t="s">
        <v>129</v>
      </c>
      <c r="Q1290">
        <v>1</v>
      </c>
      <c r="R1290">
        <f t="shared" si="910"/>
        <v>0</v>
      </c>
      <c r="S1290">
        <f t="shared" si="911"/>
        <v>0</v>
      </c>
      <c r="T1290">
        <f t="shared" si="912"/>
        <v>0</v>
      </c>
      <c r="U1290">
        <f t="shared" si="913"/>
        <v>0</v>
      </c>
      <c r="V1290">
        <f t="shared" si="914"/>
        <v>0</v>
      </c>
      <c r="W1290">
        <f t="shared" si="915"/>
        <v>0</v>
      </c>
      <c r="X1290">
        <f t="shared" si="916"/>
        <v>0</v>
      </c>
      <c r="Y1290">
        <f t="shared" si="917"/>
        <v>0</v>
      </c>
      <c r="Z1290">
        <f t="shared" si="918"/>
        <v>0</v>
      </c>
      <c r="AA1290">
        <f t="shared" si="919"/>
        <v>0</v>
      </c>
      <c r="AB1290">
        <f t="shared" si="920"/>
        <v>0</v>
      </c>
      <c r="AC1290">
        <f t="shared" si="921"/>
        <v>0</v>
      </c>
      <c r="AD1290">
        <f t="shared" si="922"/>
        <v>0</v>
      </c>
      <c r="AE1290">
        <f t="shared" si="923"/>
        <v>0</v>
      </c>
      <c r="AF1290">
        <f t="shared" si="924"/>
        <v>0</v>
      </c>
      <c r="AG1290">
        <f t="shared" si="925"/>
        <v>0</v>
      </c>
      <c r="AH1290">
        <f t="shared" si="926"/>
        <v>0</v>
      </c>
      <c r="AI1290">
        <f t="shared" si="927"/>
        <v>0</v>
      </c>
      <c r="AJ1290">
        <f t="shared" si="928"/>
        <v>0</v>
      </c>
      <c r="AK1290">
        <f t="shared" si="929"/>
        <v>0</v>
      </c>
      <c r="AL1290">
        <f t="shared" si="930"/>
        <v>0</v>
      </c>
      <c r="AM1290">
        <f t="shared" si="931"/>
        <v>0</v>
      </c>
      <c r="AN1290">
        <f t="shared" si="932"/>
        <v>0</v>
      </c>
      <c r="AO1290">
        <f t="shared" si="933"/>
        <v>0</v>
      </c>
      <c r="AP1290">
        <f t="shared" si="934"/>
        <v>0</v>
      </c>
      <c r="AQ1290">
        <f t="shared" si="935"/>
        <v>0</v>
      </c>
      <c r="AR1290">
        <f t="shared" si="936"/>
        <v>0</v>
      </c>
      <c r="AS1290">
        <f t="shared" si="937"/>
        <v>0</v>
      </c>
      <c r="AT1290">
        <f t="shared" si="938"/>
        <v>0</v>
      </c>
      <c r="AU1290">
        <f t="shared" si="939"/>
        <v>0</v>
      </c>
    </row>
    <row r="1291" spans="1:50" ht="23.1" customHeight="1" x14ac:dyDescent="0.3">
      <c r="A1291" s="6" t="s">
        <v>86</v>
      </c>
      <c r="B1291" s="6" t="s">
        <v>88</v>
      </c>
      <c r="C1291" s="8" t="s">
        <v>24</v>
      </c>
      <c r="D1291" s="9">
        <v>11.4</v>
      </c>
      <c r="E1291" s="9"/>
      <c r="F1291" s="9">
        <f t="shared" si="905"/>
        <v>0</v>
      </c>
      <c r="G1291" s="9"/>
      <c r="H1291" s="9">
        <f t="shared" si="906"/>
        <v>0</v>
      </c>
      <c r="I1291" s="9"/>
      <c r="J1291" s="9">
        <f t="shared" si="907"/>
        <v>0</v>
      </c>
      <c r="K1291" s="9">
        <f t="shared" si="908"/>
        <v>0</v>
      </c>
      <c r="L1291" s="9">
        <f t="shared" si="909"/>
        <v>0</v>
      </c>
      <c r="M1291" s="9"/>
      <c r="O1291" t="str">
        <f>"01"</f>
        <v>01</v>
      </c>
      <c r="P1291" s="1" t="s">
        <v>129</v>
      </c>
      <c r="Q1291">
        <v>1</v>
      </c>
      <c r="R1291">
        <f t="shared" si="910"/>
        <v>0</v>
      </c>
      <c r="S1291">
        <f t="shared" si="911"/>
        <v>0</v>
      </c>
      <c r="T1291">
        <f t="shared" si="912"/>
        <v>0</v>
      </c>
      <c r="U1291">
        <f t="shared" si="913"/>
        <v>0</v>
      </c>
      <c r="V1291">
        <f t="shared" si="914"/>
        <v>0</v>
      </c>
      <c r="W1291">
        <f t="shared" si="915"/>
        <v>0</v>
      </c>
      <c r="X1291">
        <f t="shared" si="916"/>
        <v>0</v>
      </c>
      <c r="Y1291">
        <f t="shared" si="917"/>
        <v>0</v>
      </c>
      <c r="Z1291">
        <f t="shared" si="918"/>
        <v>0</v>
      </c>
      <c r="AA1291">
        <f t="shared" si="919"/>
        <v>0</v>
      </c>
      <c r="AB1291">
        <f t="shared" si="920"/>
        <v>0</v>
      </c>
      <c r="AC1291">
        <f t="shared" si="921"/>
        <v>0</v>
      </c>
      <c r="AD1291">
        <f t="shared" si="922"/>
        <v>0</v>
      </c>
      <c r="AE1291">
        <f t="shared" si="923"/>
        <v>0</v>
      </c>
      <c r="AF1291">
        <f t="shared" si="924"/>
        <v>0</v>
      </c>
      <c r="AG1291">
        <f t="shared" si="925"/>
        <v>0</v>
      </c>
      <c r="AH1291">
        <f t="shared" si="926"/>
        <v>0</v>
      </c>
      <c r="AI1291">
        <f t="shared" si="927"/>
        <v>0</v>
      </c>
      <c r="AJ1291">
        <f t="shared" si="928"/>
        <v>0</v>
      </c>
      <c r="AK1291">
        <f t="shared" si="929"/>
        <v>0</v>
      </c>
      <c r="AL1291">
        <f t="shared" si="930"/>
        <v>0</v>
      </c>
      <c r="AM1291">
        <f t="shared" si="931"/>
        <v>0</v>
      </c>
      <c r="AN1291">
        <f t="shared" si="932"/>
        <v>0</v>
      </c>
      <c r="AO1291">
        <f t="shared" si="933"/>
        <v>0</v>
      </c>
      <c r="AP1291">
        <f t="shared" si="934"/>
        <v>0</v>
      </c>
      <c r="AQ1291">
        <f t="shared" si="935"/>
        <v>0</v>
      </c>
      <c r="AR1291">
        <f t="shared" si="936"/>
        <v>0</v>
      </c>
      <c r="AS1291">
        <f t="shared" si="937"/>
        <v>0</v>
      </c>
      <c r="AT1291">
        <f t="shared" si="938"/>
        <v>0</v>
      </c>
      <c r="AU1291">
        <f t="shared" si="939"/>
        <v>0</v>
      </c>
    </row>
    <row r="1292" spans="1:50" ht="23.1" customHeight="1" x14ac:dyDescent="0.3">
      <c r="A1292" s="6" t="s">
        <v>437</v>
      </c>
      <c r="B1292" s="6" t="s">
        <v>438</v>
      </c>
      <c r="C1292" s="8" t="s">
        <v>27</v>
      </c>
      <c r="D1292" s="9">
        <v>41.6</v>
      </c>
      <c r="E1292" s="9"/>
      <c r="F1292" s="9">
        <f t="shared" si="905"/>
        <v>0</v>
      </c>
      <c r="G1292" s="9"/>
      <c r="H1292" s="9">
        <f t="shared" si="906"/>
        <v>0</v>
      </c>
      <c r="I1292" s="9"/>
      <c r="J1292" s="9">
        <f t="shared" si="907"/>
        <v>0</v>
      </c>
      <c r="K1292" s="9">
        <f t="shared" si="908"/>
        <v>0</v>
      </c>
      <c r="L1292" s="9">
        <f t="shared" si="909"/>
        <v>0</v>
      </c>
      <c r="M1292" s="15"/>
      <c r="O1292" t="str">
        <f>""</f>
        <v/>
      </c>
      <c r="P1292" s="1" t="s">
        <v>129</v>
      </c>
      <c r="Q1292">
        <v>1</v>
      </c>
      <c r="R1292">
        <f t="shared" si="910"/>
        <v>0</v>
      </c>
      <c r="S1292">
        <f t="shared" si="911"/>
        <v>0</v>
      </c>
      <c r="T1292">
        <f t="shared" si="912"/>
        <v>0</v>
      </c>
      <c r="U1292">
        <f t="shared" si="913"/>
        <v>0</v>
      </c>
      <c r="V1292">
        <f t="shared" si="914"/>
        <v>0</v>
      </c>
      <c r="W1292">
        <f t="shared" si="915"/>
        <v>0</v>
      </c>
      <c r="X1292">
        <f t="shared" si="916"/>
        <v>0</v>
      </c>
      <c r="Y1292">
        <f t="shared" si="917"/>
        <v>0</v>
      </c>
      <c r="Z1292">
        <f t="shared" si="918"/>
        <v>0</v>
      </c>
      <c r="AA1292">
        <f t="shared" si="919"/>
        <v>0</v>
      </c>
      <c r="AB1292">
        <f t="shared" si="920"/>
        <v>0</v>
      </c>
      <c r="AC1292">
        <f t="shared" si="921"/>
        <v>0</v>
      </c>
      <c r="AD1292">
        <f t="shared" si="922"/>
        <v>0</v>
      </c>
      <c r="AE1292">
        <f t="shared" si="923"/>
        <v>0</v>
      </c>
      <c r="AF1292">
        <f t="shared" si="924"/>
        <v>0</v>
      </c>
      <c r="AG1292">
        <f t="shared" si="925"/>
        <v>0</v>
      </c>
      <c r="AH1292">
        <f t="shared" si="926"/>
        <v>0</v>
      </c>
      <c r="AI1292">
        <f t="shared" si="927"/>
        <v>0</v>
      </c>
      <c r="AJ1292">
        <f t="shared" si="928"/>
        <v>0</v>
      </c>
      <c r="AK1292">
        <f t="shared" si="929"/>
        <v>0</v>
      </c>
      <c r="AL1292">
        <f t="shared" si="930"/>
        <v>0</v>
      </c>
      <c r="AM1292">
        <f t="shared" si="931"/>
        <v>0</v>
      </c>
      <c r="AN1292">
        <f t="shared" si="932"/>
        <v>0</v>
      </c>
      <c r="AO1292">
        <f t="shared" si="933"/>
        <v>0</v>
      </c>
      <c r="AP1292">
        <f t="shared" si="934"/>
        <v>0</v>
      </c>
      <c r="AQ1292">
        <f t="shared" si="935"/>
        <v>0</v>
      </c>
      <c r="AR1292">
        <f t="shared" si="936"/>
        <v>0</v>
      </c>
      <c r="AS1292">
        <f t="shared" si="937"/>
        <v>0</v>
      </c>
      <c r="AT1292">
        <f t="shared" si="938"/>
        <v>0</v>
      </c>
      <c r="AU1292">
        <f t="shared" si="939"/>
        <v>0</v>
      </c>
    </row>
    <row r="1293" spans="1:50" ht="23.1" customHeight="1" x14ac:dyDescent="0.3">
      <c r="A1293" s="6" t="s">
        <v>83</v>
      </c>
      <c r="B1293" s="6" t="s">
        <v>84</v>
      </c>
      <c r="C1293" s="8" t="s">
        <v>38</v>
      </c>
      <c r="D1293" s="9">
        <v>112</v>
      </c>
      <c r="E1293" s="9"/>
      <c r="F1293" s="9">
        <f t="shared" si="905"/>
        <v>0</v>
      </c>
      <c r="G1293" s="9"/>
      <c r="H1293" s="9">
        <f t="shared" si="906"/>
        <v>0</v>
      </c>
      <c r="I1293" s="9"/>
      <c r="J1293" s="9">
        <f t="shared" si="907"/>
        <v>0</v>
      </c>
      <c r="K1293" s="9">
        <f t="shared" si="908"/>
        <v>0</v>
      </c>
      <c r="L1293" s="9">
        <f t="shared" si="909"/>
        <v>0</v>
      </c>
      <c r="M1293" s="9"/>
      <c r="O1293" t="str">
        <f>"01"</f>
        <v>01</v>
      </c>
      <c r="P1293" s="1" t="s">
        <v>129</v>
      </c>
      <c r="Q1293">
        <v>1</v>
      </c>
      <c r="R1293">
        <f t="shared" si="910"/>
        <v>0</v>
      </c>
      <c r="S1293">
        <f t="shared" si="911"/>
        <v>0</v>
      </c>
      <c r="T1293">
        <f t="shared" si="912"/>
        <v>0</v>
      </c>
      <c r="U1293">
        <f t="shared" si="913"/>
        <v>0</v>
      </c>
      <c r="V1293">
        <f t="shared" si="914"/>
        <v>0</v>
      </c>
      <c r="W1293">
        <f t="shared" si="915"/>
        <v>0</v>
      </c>
      <c r="X1293">
        <f t="shared" si="916"/>
        <v>0</v>
      </c>
      <c r="Y1293">
        <f t="shared" si="917"/>
        <v>0</v>
      </c>
      <c r="Z1293">
        <f t="shared" si="918"/>
        <v>0</v>
      </c>
      <c r="AA1293">
        <f t="shared" si="919"/>
        <v>0</v>
      </c>
      <c r="AB1293">
        <f t="shared" si="920"/>
        <v>0</v>
      </c>
      <c r="AC1293">
        <f t="shared" si="921"/>
        <v>0</v>
      </c>
      <c r="AD1293">
        <f t="shared" si="922"/>
        <v>0</v>
      </c>
      <c r="AE1293">
        <f t="shared" si="923"/>
        <v>0</v>
      </c>
      <c r="AF1293">
        <f t="shared" si="924"/>
        <v>0</v>
      </c>
      <c r="AG1293">
        <f t="shared" si="925"/>
        <v>0</v>
      </c>
      <c r="AH1293">
        <f t="shared" si="926"/>
        <v>0</v>
      </c>
      <c r="AI1293">
        <f t="shared" si="927"/>
        <v>0</v>
      </c>
      <c r="AJ1293">
        <f t="shared" si="928"/>
        <v>0</v>
      </c>
      <c r="AK1293">
        <f t="shared" si="929"/>
        <v>0</v>
      </c>
      <c r="AL1293">
        <f t="shared" si="930"/>
        <v>0</v>
      </c>
      <c r="AM1293">
        <f t="shared" si="931"/>
        <v>0</v>
      </c>
      <c r="AN1293">
        <f t="shared" si="932"/>
        <v>0</v>
      </c>
      <c r="AO1293">
        <f t="shared" si="933"/>
        <v>0</v>
      </c>
      <c r="AP1293">
        <f t="shared" si="934"/>
        <v>0</v>
      </c>
      <c r="AQ1293">
        <f t="shared" si="935"/>
        <v>0</v>
      </c>
      <c r="AR1293">
        <f t="shared" si="936"/>
        <v>0</v>
      </c>
      <c r="AS1293">
        <f t="shared" si="937"/>
        <v>0</v>
      </c>
      <c r="AT1293">
        <f t="shared" si="938"/>
        <v>0</v>
      </c>
      <c r="AU1293">
        <f t="shared" si="939"/>
        <v>0</v>
      </c>
    </row>
    <row r="1294" spans="1:50" ht="23.1" customHeight="1" x14ac:dyDescent="0.3">
      <c r="A1294" s="6" t="s">
        <v>83</v>
      </c>
      <c r="B1294" s="6" t="s">
        <v>85</v>
      </c>
      <c r="C1294" s="8" t="s">
        <v>38</v>
      </c>
      <c r="D1294" s="9">
        <v>168</v>
      </c>
      <c r="E1294" s="9"/>
      <c r="F1294" s="9">
        <f t="shared" si="905"/>
        <v>0</v>
      </c>
      <c r="G1294" s="9"/>
      <c r="H1294" s="9">
        <f t="shared" si="906"/>
        <v>0</v>
      </c>
      <c r="I1294" s="9">
        <v>0</v>
      </c>
      <c r="J1294" s="9">
        <f t="shared" si="907"/>
        <v>0</v>
      </c>
      <c r="K1294" s="9">
        <f t="shared" si="908"/>
        <v>0</v>
      </c>
      <c r="L1294" s="9">
        <f t="shared" si="909"/>
        <v>0</v>
      </c>
      <c r="M1294" s="9"/>
      <c r="O1294" t="str">
        <f>"01"</f>
        <v>01</v>
      </c>
      <c r="P1294" s="1" t="s">
        <v>129</v>
      </c>
      <c r="Q1294">
        <v>1</v>
      </c>
      <c r="R1294">
        <f t="shared" si="910"/>
        <v>0</v>
      </c>
      <c r="S1294">
        <f t="shared" si="911"/>
        <v>0</v>
      </c>
      <c r="T1294">
        <f t="shared" si="912"/>
        <v>0</v>
      </c>
      <c r="U1294">
        <f t="shared" si="913"/>
        <v>0</v>
      </c>
      <c r="V1294">
        <f t="shared" si="914"/>
        <v>0</v>
      </c>
      <c r="W1294">
        <f t="shared" si="915"/>
        <v>0</v>
      </c>
      <c r="X1294">
        <f t="shared" si="916"/>
        <v>0</v>
      </c>
      <c r="Y1294">
        <f t="shared" si="917"/>
        <v>0</v>
      </c>
      <c r="Z1294">
        <f t="shared" si="918"/>
        <v>0</v>
      </c>
      <c r="AA1294">
        <f t="shared" si="919"/>
        <v>0</v>
      </c>
      <c r="AB1294">
        <f t="shared" si="920"/>
        <v>0</v>
      </c>
      <c r="AC1294">
        <f t="shared" si="921"/>
        <v>0</v>
      </c>
      <c r="AD1294">
        <f t="shared" si="922"/>
        <v>0</v>
      </c>
      <c r="AE1294">
        <f t="shared" si="923"/>
        <v>0</v>
      </c>
      <c r="AF1294">
        <f t="shared" si="924"/>
        <v>0</v>
      </c>
      <c r="AG1294">
        <f t="shared" si="925"/>
        <v>0</v>
      </c>
      <c r="AH1294">
        <f t="shared" si="926"/>
        <v>0</v>
      </c>
      <c r="AI1294">
        <f t="shared" si="927"/>
        <v>0</v>
      </c>
      <c r="AJ1294">
        <f t="shared" si="928"/>
        <v>0</v>
      </c>
      <c r="AK1294">
        <f t="shared" si="929"/>
        <v>0</v>
      </c>
      <c r="AL1294">
        <f t="shared" si="930"/>
        <v>0</v>
      </c>
      <c r="AM1294">
        <f t="shared" si="931"/>
        <v>0</v>
      </c>
      <c r="AN1294">
        <f t="shared" si="932"/>
        <v>0</v>
      </c>
      <c r="AO1294">
        <f t="shared" si="933"/>
        <v>0</v>
      </c>
      <c r="AP1294">
        <f t="shared" si="934"/>
        <v>0</v>
      </c>
      <c r="AQ1294">
        <f t="shared" si="935"/>
        <v>0</v>
      </c>
      <c r="AR1294">
        <f t="shared" si="936"/>
        <v>0</v>
      </c>
      <c r="AS1294">
        <f t="shared" si="937"/>
        <v>0</v>
      </c>
      <c r="AT1294">
        <f t="shared" si="938"/>
        <v>0</v>
      </c>
      <c r="AU1294">
        <f t="shared" si="939"/>
        <v>0</v>
      </c>
    </row>
    <row r="1295" spans="1:50" ht="23.1" customHeight="1" x14ac:dyDescent="0.3">
      <c r="A1295" s="7"/>
      <c r="B1295" s="7"/>
      <c r="C1295" s="14"/>
      <c r="D1295" s="9"/>
      <c r="E1295" s="9"/>
      <c r="F1295" s="9"/>
      <c r="G1295" s="9"/>
      <c r="H1295" s="9"/>
      <c r="I1295" s="9"/>
      <c r="J1295" s="9"/>
      <c r="K1295" s="9"/>
      <c r="L1295" s="9"/>
      <c r="M1295" s="9"/>
    </row>
    <row r="1296" spans="1:50" ht="23.1" customHeight="1" x14ac:dyDescent="0.3">
      <c r="A1296" s="10" t="s">
        <v>131</v>
      </c>
      <c r="B1296" s="11"/>
      <c r="C1296" s="12"/>
      <c r="D1296" s="13"/>
      <c r="E1296" s="13"/>
      <c r="F1296" s="13">
        <f>ROUNDDOWN(SUMIF(Q1279:Q1295, "1", F1279:F1295), 0)</f>
        <v>0</v>
      </c>
      <c r="G1296" s="13"/>
      <c r="H1296" s="13">
        <f>ROUNDDOWN(SUMIF(Q1279:Q1295, "1", H1279:H1295), 0)</f>
        <v>0</v>
      </c>
      <c r="I1296" s="13"/>
      <c r="J1296" s="13">
        <f>ROUNDDOWN(SUMIF(Q1279:Q1295, "1", J1279:J1295), 0)</f>
        <v>0</v>
      </c>
      <c r="K1296" s="13"/>
      <c r="L1296" s="13">
        <f>F1296+H1296+J1296</f>
        <v>0</v>
      </c>
      <c r="M1296" s="13"/>
      <c r="R1296">
        <f t="shared" ref="R1296:AX1296" si="940">ROUNDDOWN(SUM(R1279:R1294), 0)</f>
        <v>0</v>
      </c>
      <c r="S1296">
        <f t="shared" si="940"/>
        <v>0</v>
      </c>
      <c r="T1296">
        <f t="shared" si="940"/>
        <v>0</v>
      </c>
      <c r="U1296">
        <f t="shared" si="940"/>
        <v>0</v>
      </c>
      <c r="V1296">
        <f t="shared" si="940"/>
        <v>0</v>
      </c>
      <c r="W1296">
        <f t="shared" si="940"/>
        <v>0</v>
      </c>
      <c r="X1296">
        <f t="shared" si="940"/>
        <v>0</v>
      </c>
      <c r="Y1296">
        <f t="shared" si="940"/>
        <v>0</v>
      </c>
      <c r="Z1296">
        <f t="shared" si="940"/>
        <v>0</v>
      </c>
      <c r="AA1296">
        <f t="shared" si="940"/>
        <v>0</v>
      </c>
      <c r="AB1296">
        <f t="shared" si="940"/>
        <v>0</v>
      </c>
      <c r="AC1296">
        <f t="shared" si="940"/>
        <v>0</v>
      </c>
      <c r="AD1296">
        <f t="shared" si="940"/>
        <v>0</v>
      </c>
      <c r="AE1296">
        <f t="shared" si="940"/>
        <v>0</v>
      </c>
      <c r="AF1296">
        <f t="shared" si="940"/>
        <v>0</v>
      </c>
      <c r="AG1296">
        <f t="shared" si="940"/>
        <v>0</v>
      </c>
      <c r="AH1296">
        <f t="shared" si="940"/>
        <v>0</v>
      </c>
      <c r="AI1296">
        <f t="shared" si="940"/>
        <v>0</v>
      </c>
      <c r="AJ1296">
        <f t="shared" si="940"/>
        <v>0</v>
      </c>
      <c r="AK1296">
        <f t="shared" si="940"/>
        <v>0</v>
      </c>
      <c r="AL1296">
        <f t="shared" si="940"/>
        <v>0</v>
      </c>
      <c r="AM1296">
        <f t="shared" si="940"/>
        <v>0</v>
      </c>
      <c r="AN1296">
        <f t="shared" si="940"/>
        <v>0</v>
      </c>
      <c r="AO1296">
        <f t="shared" si="940"/>
        <v>0</v>
      </c>
      <c r="AP1296">
        <f t="shared" si="940"/>
        <v>0</v>
      </c>
      <c r="AQ1296">
        <f t="shared" si="940"/>
        <v>0</v>
      </c>
      <c r="AR1296">
        <f t="shared" si="940"/>
        <v>0</v>
      </c>
      <c r="AS1296">
        <f t="shared" si="940"/>
        <v>0</v>
      </c>
      <c r="AT1296">
        <f t="shared" si="940"/>
        <v>0</v>
      </c>
      <c r="AU1296">
        <f t="shared" si="940"/>
        <v>0</v>
      </c>
      <c r="AV1296">
        <f t="shared" si="940"/>
        <v>0</v>
      </c>
      <c r="AW1296">
        <f t="shared" si="940"/>
        <v>0</v>
      </c>
      <c r="AX1296">
        <f t="shared" si="940"/>
        <v>0</v>
      </c>
    </row>
    <row r="1297" spans="1:47" ht="23.1" customHeight="1" x14ac:dyDescent="0.3">
      <c r="A1297" s="57" t="s">
        <v>555</v>
      </c>
      <c r="B1297" s="58"/>
      <c r="C1297" s="58"/>
      <c r="D1297" s="58"/>
      <c r="E1297" s="58"/>
      <c r="F1297" s="58"/>
      <c r="G1297" s="58"/>
      <c r="H1297" s="58"/>
      <c r="I1297" s="58"/>
      <c r="J1297" s="58"/>
      <c r="K1297" s="58"/>
      <c r="L1297" s="58"/>
      <c r="M1297" s="58"/>
    </row>
    <row r="1298" spans="1:47" ht="23.1" customHeight="1" x14ac:dyDescent="0.3">
      <c r="A1298" s="6" t="s">
        <v>331</v>
      </c>
      <c r="B1298" s="6" t="s">
        <v>333</v>
      </c>
      <c r="C1298" s="8" t="s">
        <v>27</v>
      </c>
      <c r="D1298" s="9">
        <v>96.6</v>
      </c>
      <c r="E1298" s="9"/>
      <c r="F1298" s="9">
        <f t="shared" ref="F1298:F1305" si="941">ROUNDDOWN(D1298*E1298, 0)</f>
        <v>0</v>
      </c>
      <c r="G1298" s="9"/>
      <c r="H1298" s="9">
        <f t="shared" ref="H1298:H1305" si="942">ROUNDDOWN(D1298*G1298, 0)</f>
        <v>0</v>
      </c>
      <c r="I1298" s="9"/>
      <c r="J1298" s="9">
        <f t="shared" ref="J1298:J1305" si="943">ROUNDDOWN(D1298*I1298, 0)</f>
        <v>0</v>
      </c>
      <c r="K1298" s="9">
        <f t="shared" ref="K1298:L1305" si="944">E1298+G1298+I1298</f>
        <v>0</v>
      </c>
      <c r="L1298" s="9">
        <f t="shared" si="944"/>
        <v>0</v>
      </c>
      <c r="M1298" s="15"/>
      <c r="O1298" t="str">
        <f>""</f>
        <v/>
      </c>
      <c r="P1298" s="1" t="s">
        <v>129</v>
      </c>
      <c r="Q1298">
        <v>1</v>
      </c>
      <c r="R1298">
        <f t="shared" ref="R1298:R1305" si="945">IF(P1298="기계경비", J1298, 0)</f>
        <v>0</v>
      </c>
      <c r="S1298">
        <f t="shared" ref="S1298:S1305" si="946">IF(P1298="운반비", J1298, 0)</f>
        <v>0</v>
      </c>
      <c r="T1298">
        <f t="shared" ref="T1298:T1305" si="947">IF(P1298="작업부산물", F1298, 0)</f>
        <v>0</v>
      </c>
      <c r="U1298">
        <f t="shared" ref="U1298:U1305" si="948">IF(P1298="관급", F1298, 0)</f>
        <v>0</v>
      </c>
      <c r="V1298">
        <f t="shared" ref="V1298:V1305" si="949">IF(P1298="외주비", J1298, 0)</f>
        <v>0</v>
      </c>
      <c r="W1298">
        <f t="shared" ref="W1298:W1305" si="950">IF(P1298="장비비", J1298, 0)</f>
        <v>0</v>
      </c>
      <c r="X1298">
        <f t="shared" ref="X1298:X1305" si="951">IF(P1298="폐기물처리비", J1298, 0)</f>
        <v>0</v>
      </c>
      <c r="Y1298">
        <f t="shared" ref="Y1298:Y1305" si="952">IF(P1298="가설비", J1298, 0)</f>
        <v>0</v>
      </c>
      <c r="Z1298">
        <f t="shared" ref="Z1298:Z1305" si="953">IF(P1298="잡비제외분", F1298, 0)</f>
        <v>0</v>
      </c>
      <c r="AA1298">
        <f t="shared" ref="AA1298:AA1305" si="954">IF(P1298="사급자재대", L1298, 0)</f>
        <v>0</v>
      </c>
      <c r="AB1298">
        <f t="shared" ref="AB1298:AB1305" si="955">IF(P1298="관급자재대", L1298, 0)</f>
        <v>0</v>
      </c>
      <c r="AC1298">
        <f t="shared" ref="AC1298:AC1305" si="956">IF(P1298="관급자 관급 자재대", L1298, 0)</f>
        <v>0</v>
      </c>
      <c r="AD1298">
        <f t="shared" ref="AD1298:AD1305" si="957">IF(P1298="사용자항목2", L1298, 0)</f>
        <v>0</v>
      </c>
      <c r="AE1298">
        <f t="shared" ref="AE1298:AE1305" si="958">IF(P1298="안전관리비", L1298, 0)</f>
        <v>0</v>
      </c>
      <c r="AF1298">
        <f t="shared" ref="AF1298:AF1305" si="959">IF(P1298="품질관리비", L1298, 0)</f>
        <v>0</v>
      </c>
      <c r="AG1298">
        <f t="shared" ref="AG1298:AG1305" si="960">IF(P1298="사용자항목5", L1298, 0)</f>
        <v>0</v>
      </c>
      <c r="AH1298">
        <f t="shared" ref="AH1298:AH1305" si="961">IF(P1298="사용자항목6", L1298, 0)</f>
        <v>0</v>
      </c>
      <c r="AI1298">
        <f t="shared" ref="AI1298:AI1305" si="962">IF(P1298="사용자항목7", L1298, 0)</f>
        <v>0</v>
      </c>
      <c r="AJ1298">
        <f t="shared" ref="AJ1298:AJ1305" si="963">IF(P1298="사용자항목8", L1298, 0)</f>
        <v>0</v>
      </c>
      <c r="AK1298">
        <f t="shared" ref="AK1298:AK1305" si="964">IF(P1298="사용자항목9", L1298, 0)</f>
        <v>0</v>
      </c>
      <c r="AL1298">
        <f t="shared" ref="AL1298:AL1305" si="965">IF(P1298="사용자항목10", L1298, 0)</f>
        <v>0</v>
      </c>
      <c r="AM1298">
        <f t="shared" ref="AM1298:AM1305" si="966">IF(P1298="사용자항목11", L1298, 0)</f>
        <v>0</v>
      </c>
      <c r="AN1298">
        <f t="shared" ref="AN1298:AN1305" si="967">IF(P1298="사용자항목12", L1298, 0)</f>
        <v>0</v>
      </c>
      <c r="AO1298">
        <f t="shared" ref="AO1298:AO1305" si="968">IF(P1298="사용자항목13", L1298, 0)</f>
        <v>0</v>
      </c>
      <c r="AP1298">
        <f t="shared" ref="AP1298:AP1305" si="969">IF(P1298="사용자항목14", L1298, 0)</f>
        <v>0</v>
      </c>
      <c r="AQ1298">
        <f t="shared" ref="AQ1298:AQ1305" si="970">IF(P1298="사용자항목15", L1298, 0)</f>
        <v>0</v>
      </c>
      <c r="AR1298">
        <f t="shared" ref="AR1298:AR1305" si="971">IF(P1298="사용자항목16", L1298, 0)</f>
        <v>0</v>
      </c>
      <c r="AS1298">
        <f t="shared" ref="AS1298:AS1305" si="972">IF(P1298="사용자항목17", L1298, 0)</f>
        <v>0</v>
      </c>
      <c r="AT1298">
        <f t="shared" ref="AT1298:AT1305" si="973">IF(P1298="사용자항목18", L1298, 0)</f>
        <v>0</v>
      </c>
      <c r="AU1298">
        <f t="shared" ref="AU1298:AU1305" si="974">IF(P1298="사용자항목19", L1298, 0)</f>
        <v>0</v>
      </c>
    </row>
    <row r="1299" spans="1:47" ht="23.1" customHeight="1" x14ac:dyDescent="0.3">
      <c r="A1299" s="6" t="s">
        <v>331</v>
      </c>
      <c r="B1299" s="6" t="s">
        <v>332</v>
      </c>
      <c r="C1299" s="8" t="s">
        <v>27</v>
      </c>
      <c r="D1299" s="9">
        <v>220.3</v>
      </c>
      <c r="E1299" s="9"/>
      <c r="F1299" s="9">
        <f t="shared" si="941"/>
        <v>0</v>
      </c>
      <c r="G1299" s="9"/>
      <c r="H1299" s="9">
        <f t="shared" si="942"/>
        <v>0</v>
      </c>
      <c r="I1299" s="9"/>
      <c r="J1299" s="9">
        <f t="shared" si="943"/>
        <v>0</v>
      </c>
      <c r="K1299" s="9">
        <f t="shared" si="944"/>
        <v>0</v>
      </c>
      <c r="L1299" s="9">
        <f t="shared" si="944"/>
        <v>0</v>
      </c>
      <c r="M1299" s="15"/>
      <c r="O1299" t="str">
        <f>""</f>
        <v/>
      </c>
      <c r="P1299" s="1" t="s">
        <v>129</v>
      </c>
      <c r="Q1299">
        <v>1</v>
      </c>
      <c r="R1299">
        <f t="shared" si="945"/>
        <v>0</v>
      </c>
      <c r="S1299">
        <f t="shared" si="946"/>
        <v>0</v>
      </c>
      <c r="T1299">
        <f t="shared" si="947"/>
        <v>0</v>
      </c>
      <c r="U1299">
        <f t="shared" si="948"/>
        <v>0</v>
      </c>
      <c r="V1299">
        <f t="shared" si="949"/>
        <v>0</v>
      </c>
      <c r="W1299">
        <f t="shared" si="950"/>
        <v>0</v>
      </c>
      <c r="X1299">
        <f t="shared" si="951"/>
        <v>0</v>
      </c>
      <c r="Y1299">
        <f t="shared" si="952"/>
        <v>0</v>
      </c>
      <c r="Z1299">
        <f t="shared" si="953"/>
        <v>0</v>
      </c>
      <c r="AA1299">
        <f t="shared" si="954"/>
        <v>0</v>
      </c>
      <c r="AB1299">
        <f t="shared" si="955"/>
        <v>0</v>
      </c>
      <c r="AC1299">
        <f t="shared" si="956"/>
        <v>0</v>
      </c>
      <c r="AD1299">
        <f t="shared" si="957"/>
        <v>0</v>
      </c>
      <c r="AE1299">
        <f t="shared" si="958"/>
        <v>0</v>
      </c>
      <c r="AF1299">
        <f t="shared" si="959"/>
        <v>0</v>
      </c>
      <c r="AG1299">
        <f t="shared" si="960"/>
        <v>0</v>
      </c>
      <c r="AH1299">
        <f t="shared" si="961"/>
        <v>0</v>
      </c>
      <c r="AI1299">
        <f t="shared" si="962"/>
        <v>0</v>
      </c>
      <c r="AJ1299">
        <f t="shared" si="963"/>
        <v>0</v>
      </c>
      <c r="AK1299">
        <f t="shared" si="964"/>
        <v>0</v>
      </c>
      <c r="AL1299">
        <f t="shared" si="965"/>
        <v>0</v>
      </c>
      <c r="AM1299">
        <f t="shared" si="966"/>
        <v>0</v>
      </c>
      <c r="AN1299">
        <f t="shared" si="967"/>
        <v>0</v>
      </c>
      <c r="AO1299">
        <f t="shared" si="968"/>
        <v>0</v>
      </c>
      <c r="AP1299">
        <f t="shared" si="969"/>
        <v>0</v>
      </c>
      <c r="AQ1299">
        <f t="shared" si="970"/>
        <v>0</v>
      </c>
      <c r="AR1299">
        <f t="shared" si="971"/>
        <v>0</v>
      </c>
      <c r="AS1299">
        <f t="shared" si="972"/>
        <v>0</v>
      </c>
      <c r="AT1299">
        <f t="shared" si="973"/>
        <v>0</v>
      </c>
      <c r="AU1299">
        <f t="shared" si="974"/>
        <v>0</v>
      </c>
    </row>
    <row r="1300" spans="1:47" ht="23.1" customHeight="1" x14ac:dyDescent="0.3">
      <c r="A1300" s="6" t="s">
        <v>325</v>
      </c>
      <c r="B1300" s="6" t="s">
        <v>327</v>
      </c>
      <c r="C1300" s="8" t="s">
        <v>27</v>
      </c>
      <c r="D1300" s="9">
        <v>38.6</v>
      </c>
      <c r="E1300" s="9"/>
      <c r="F1300" s="9">
        <f t="shared" si="941"/>
        <v>0</v>
      </c>
      <c r="G1300" s="9"/>
      <c r="H1300" s="9">
        <f t="shared" si="942"/>
        <v>0</v>
      </c>
      <c r="I1300" s="9"/>
      <c r="J1300" s="9">
        <f t="shared" si="943"/>
        <v>0</v>
      </c>
      <c r="K1300" s="9">
        <f t="shared" si="944"/>
        <v>0</v>
      </c>
      <c r="L1300" s="9">
        <f t="shared" si="944"/>
        <v>0</v>
      </c>
      <c r="M1300" s="15"/>
      <c r="O1300" t="str">
        <f>""</f>
        <v/>
      </c>
      <c r="P1300" s="1" t="s">
        <v>129</v>
      </c>
      <c r="Q1300">
        <v>1</v>
      </c>
      <c r="R1300">
        <f t="shared" si="945"/>
        <v>0</v>
      </c>
      <c r="S1300">
        <f t="shared" si="946"/>
        <v>0</v>
      </c>
      <c r="T1300">
        <f t="shared" si="947"/>
        <v>0</v>
      </c>
      <c r="U1300">
        <f t="shared" si="948"/>
        <v>0</v>
      </c>
      <c r="V1300">
        <f t="shared" si="949"/>
        <v>0</v>
      </c>
      <c r="W1300">
        <f t="shared" si="950"/>
        <v>0</v>
      </c>
      <c r="X1300">
        <f t="shared" si="951"/>
        <v>0</v>
      </c>
      <c r="Y1300">
        <f t="shared" si="952"/>
        <v>0</v>
      </c>
      <c r="Z1300">
        <f t="shared" si="953"/>
        <v>0</v>
      </c>
      <c r="AA1300">
        <f t="shared" si="954"/>
        <v>0</v>
      </c>
      <c r="AB1300">
        <f t="shared" si="955"/>
        <v>0</v>
      </c>
      <c r="AC1300">
        <f t="shared" si="956"/>
        <v>0</v>
      </c>
      <c r="AD1300">
        <f t="shared" si="957"/>
        <v>0</v>
      </c>
      <c r="AE1300">
        <f t="shared" si="958"/>
        <v>0</v>
      </c>
      <c r="AF1300">
        <f t="shared" si="959"/>
        <v>0</v>
      </c>
      <c r="AG1300">
        <f t="shared" si="960"/>
        <v>0</v>
      </c>
      <c r="AH1300">
        <f t="shared" si="961"/>
        <v>0</v>
      </c>
      <c r="AI1300">
        <f t="shared" si="962"/>
        <v>0</v>
      </c>
      <c r="AJ1300">
        <f t="shared" si="963"/>
        <v>0</v>
      </c>
      <c r="AK1300">
        <f t="shared" si="964"/>
        <v>0</v>
      </c>
      <c r="AL1300">
        <f t="shared" si="965"/>
        <v>0</v>
      </c>
      <c r="AM1300">
        <f t="shared" si="966"/>
        <v>0</v>
      </c>
      <c r="AN1300">
        <f t="shared" si="967"/>
        <v>0</v>
      </c>
      <c r="AO1300">
        <f t="shared" si="968"/>
        <v>0</v>
      </c>
      <c r="AP1300">
        <f t="shared" si="969"/>
        <v>0</v>
      </c>
      <c r="AQ1300">
        <f t="shared" si="970"/>
        <v>0</v>
      </c>
      <c r="AR1300">
        <f t="shared" si="971"/>
        <v>0</v>
      </c>
      <c r="AS1300">
        <f t="shared" si="972"/>
        <v>0</v>
      </c>
      <c r="AT1300">
        <f t="shared" si="973"/>
        <v>0</v>
      </c>
      <c r="AU1300">
        <f t="shared" si="974"/>
        <v>0</v>
      </c>
    </row>
    <row r="1301" spans="1:47" ht="23.1" customHeight="1" x14ac:dyDescent="0.3">
      <c r="A1301" s="6" t="s">
        <v>325</v>
      </c>
      <c r="B1301" s="6" t="s">
        <v>439</v>
      </c>
      <c r="C1301" s="8" t="s">
        <v>27</v>
      </c>
      <c r="D1301" s="9">
        <v>61.1</v>
      </c>
      <c r="E1301" s="9"/>
      <c r="F1301" s="9">
        <f t="shared" si="941"/>
        <v>0</v>
      </c>
      <c r="G1301" s="9"/>
      <c r="H1301" s="9">
        <f t="shared" si="942"/>
        <v>0</v>
      </c>
      <c r="I1301" s="9"/>
      <c r="J1301" s="9">
        <f t="shared" si="943"/>
        <v>0</v>
      </c>
      <c r="K1301" s="9">
        <f t="shared" si="944"/>
        <v>0</v>
      </c>
      <c r="L1301" s="9">
        <f t="shared" si="944"/>
        <v>0</v>
      </c>
      <c r="M1301" s="15"/>
      <c r="O1301" t="str">
        <f>""</f>
        <v/>
      </c>
      <c r="P1301" s="1" t="s">
        <v>129</v>
      </c>
      <c r="Q1301">
        <v>1</v>
      </c>
      <c r="R1301">
        <f t="shared" si="945"/>
        <v>0</v>
      </c>
      <c r="S1301">
        <f t="shared" si="946"/>
        <v>0</v>
      </c>
      <c r="T1301">
        <f t="shared" si="947"/>
        <v>0</v>
      </c>
      <c r="U1301">
        <f t="shared" si="948"/>
        <v>0</v>
      </c>
      <c r="V1301">
        <f t="shared" si="949"/>
        <v>0</v>
      </c>
      <c r="W1301">
        <f t="shared" si="950"/>
        <v>0</v>
      </c>
      <c r="X1301">
        <f t="shared" si="951"/>
        <v>0</v>
      </c>
      <c r="Y1301">
        <f t="shared" si="952"/>
        <v>0</v>
      </c>
      <c r="Z1301">
        <f t="shared" si="953"/>
        <v>0</v>
      </c>
      <c r="AA1301">
        <f t="shared" si="954"/>
        <v>0</v>
      </c>
      <c r="AB1301">
        <f t="shared" si="955"/>
        <v>0</v>
      </c>
      <c r="AC1301">
        <f t="shared" si="956"/>
        <v>0</v>
      </c>
      <c r="AD1301">
        <f t="shared" si="957"/>
        <v>0</v>
      </c>
      <c r="AE1301">
        <f t="shared" si="958"/>
        <v>0</v>
      </c>
      <c r="AF1301">
        <f t="shared" si="959"/>
        <v>0</v>
      </c>
      <c r="AG1301">
        <f t="shared" si="960"/>
        <v>0</v>
      </c>
      <c r="AH1301">
        <f t="shared" si="961"/>
        <v>0</v>
      </c>
      <c r="AI1301">
        <f t="shared" si="962"/>
        <v>0</v>
      </c>
      <c r="AJ1301">
        <f t="shared" si="963"/>
        <v>0</v>
      </c>
      <c r="AK1301">
        <f t="shared" si="964"/>
        <v>0</v>
      </c>
      <c r="AL1301">
        <f t="shared" si="965"/>
        <v>0</v>
      </c>
      <c r="AM1301">
        <f t="shared" si="966"/>
        <v>0</v>
      </c>
      <c r="AN1301">
        <f t="shared" si="967"/>
        <v>0</v>
      </c>
      <c r="AO1301">
        <f t="shared" si="968"/>
        <v>0</v>
      </c>
      <c r="AP1301">
        <f t="shared" si="969"/>
        <v>0</v>
      </c>
      <c r="AQ1301">
        <f t="shared" si="970"/>
        <v>0</v>
      </c>
      <c r="AR1301">
        <f t="shared" si="971"/>
        <v>0</v>
      </c>
      <c r="AS1301">
        <f t="shared" si="972"/>
        <v>0</v>
      </c>
      <c r="AT1301">
        <f t="shared" si="973"/>
        <v>0</v>
      </c>
      <c r="AU1301">
        <f t="shared" si="974"/>
        <v>0</v>
      </c>
    </row>
    <row r="1302" spans="1:47" ht="23.1" customHeight="1" x14ac:dyDescent="0.3">
      <c r="A1302" s="6" t="s">
        <v>325</v>
      </c>
      <c r="B1302" s="6" t="s">
        <v>440</v>
      </c>
      <c r="C1302" s="8" t="s">
        <v>27</v>
      </c>
      <c r="D1302" s="9">
        <v>21.5</v>
      </c>
      <c r="E1302" s="9"/>
      <c r="F1302" s="9">
        <f t="shared" si="941"/>
        <v>0</v>
      </c>
      <c r="G1302" s="9"/>
      <c r="H1302" s="9">
        <f t="shared" si="942"/>
        <v>0</v>
      </c>
      <c r="I1302" s="9"/>
      <c r="J1302" s="9">
        <f t="shared" si="943"/>
        <v>0</v>
      </c>
      <c r="K1302" s="9">
        <f t="shared" si="944"/>
        <v>0</v>
      </c>
      <c r="L1302" s="9">
        <f t="shared" si="944"/>
        <v>0</v>
      </c>
      <c r="M1302" s="15"/>
      <c r="O1302" t="str">
        <f>""</f>
        <v/>
      </c>
      <c r="P1302" s="1" t="s">
        <v>129</v>
      </c>
      <c r="Q1302">
        <v>1</v>
      </c>
      <c r="R1302">
        <f t="shared" si="945"/>
        <v>0</v>
      </c>
      <c r="S1302">
        <f t="shared" si="946"/>
        <v>0</v>
      </c>
      <c r="T1302">
        <f t="shared" si="947"/>
        <v>0</v>
      </c>
      <c r="U1302">
        <f t="shared" si="948"/>
        <v>0</v>
      </c>
      <c r="V1302">
        <f t="shared" si="949"/>
        <v>0</v>
      </c>
      <c r="W1302">
        <f t="shared" si="950"/>
        <v>0</v>
      </c>
      <c r="X1302">
        <f t="shared" si="951"/>
        <v>0</v>
      </c>
      <c r="Y1302">
        <f t="shared" si="952"/>
        <v>0</v>
      </c>
      <c r="Z1302">
        <f t="shared" si="953"/>
        <v>0</v>
      </c>
      <c r="AA1302">
        <f t="shared" si="954"/>
        <v>0</v>
      </c>
      <c r="AB1302">
        <f t="shared" si="955"/>
        <v>0</v>
      </c>
      <c r="AC1302">
        <f t="shared" si="956"/>
        <v>0</v>
      </c>
      <c r="AD1302">
        <f t="shared" si="957"/>
        <v>0</v>
      </c>
      <c r="AE1302">
        <f t="shared" si="958"/>
        <v>0</v>
      </c>
      <c r="AF1302">
        <f t="shared" si="959"/>
        <v>0</v>
      </c>
      <c r="AG1302">
        <f t="shared" si="960"/>
        <v>0</v>
      </c>
      <c r="AH1302">
        <f t="shared" si="961"/>
        <v>0</v>
      </c>
      <c r="AI1302">
        <f t="shared" si="962"/>
        <v>0</v>
      </c>
      <c r="AJ1302">
        <f t="shared" si="963"/>
        <v>0</v>
      </c>
      <c r="AK1302">
        <f t="shared" si="964"/>
        <v>0</v>
      </c>
      <c r="AL1302">
        <f t="shared" si="965"/>
        <v>0</v>
      </c>
      <c r="AM1302">
        <f t="shared" si="966"/>
        <v>0</v>
      </c>
      <c r="AN1302">
        <f t="shared" si="967"/>
        <v>0</v>
      </c>
      <c r="AO1302">
        <f t="shared" si="968"/>
        <v>0</v>
      </c>
      <c r="AP1302">
        <f t="shared" si="969"/>
        <v>0</v>
      </c>
      <c r="AQ1302">
        <f t="shared" si="970"/>
        <v>0</v>
      </c>
      <c r="AR1302">
        <f t="shared" si="971"/>
        <v>0</v>
      </c>
      <c r="AS1302">
        <f t="shared" si="972"/>
        <v>0</v>
      </c>
      <c r="AT1302">
        <f t="shared" si="973"/>
        <v>0</v>
      </c>
      <c r="AU1302">
        <f t="shared" si="974"/>
        <v>0</v>
      </c>
    </row>
    <row r="1303" spans="1:47" ht="23.1" customHeight="1" x14ac:dyDescent="0.3">
      <c r="A1303" s="6" t="s">
        <v>139</v>
      </c>
      <c r="B1303" s="6" t="s">
        <v>140</v>
      </c>
      <c r="C1303" s="8" t="s">
        <v>47</v>
      </c>
      <c r="D1303" s="9">
        <v>11</v>
      </c>
      <c r="E1303" s="9"/>
      <c r="F1303" s="9">
        <f t="shared" si="941"/>
        <v>0</v>
      </c>
      <c r="G1303" s="9"/>
      <c r="H1303" s="9">
        <f t="shared" si="942"/>
        <v>0</v>
      </c>
      <c r="I1303" s="9"/>
      <c r="J1303" s="9">
        <f t="shared" si="943"/>
        <v>0</v>
      </c>
      <c r="K1303" s="9">
        <f t="shared" si="944"/>
        <v>0</v>
      </c>
      <c r="L1303" s="9">
        <f t="shared" si="944"/>
        <v>0</v>
      </c>
      <c r="M1303" s="15"/>
      <c r="O1303" t="str">
        <f>""</f>
        <v/>
      </c>
      <c r="P1303" s="1" t="s">
        <v>129</v>
      </c>
      <c r="Q1303">
        <v>1</v>
      </c>
      <c r="R1303">
        <f t="shared" si="945"/>
        <v>0</v>
      </c>
      <c r="S1303">
        <f t="shared" si="946"/>
        <v>0</v>
      </c>
      <c r="T1303">
        <f t="shared" si="947"/>
        <v>0</v>
      </c>
      <c r="U1303">
        <f t="shared" si="948"/>
        <v>0</v>
      </c>
      <c r="V1303">
        <f t="shared" si="949"/>
        <v>0</v>
      </c>
      <c r="W1303">
        <f t="shared" si="950"/>
        <v>0</v>
      </c>
      <c r="X1303">
        <f t="shared" si="951"/>
        <v>0</v>
      </c>
      <c r="Y1303">
        <f t="shared" si="952"/>
        <v>0</v>
      </c>
      <c r="Z1303">
        <f t="shared" si="953"/>
        <v>0</v>
      </c>
      <c r="AA1303">
        <f t="shared" si="954"/>
        <v>0</v>
      </c>
      <c r="AB1303">
        <f t="shared" si="955"/>
        <v>0</v>
      </c>
      <c r="AC1303">
        <f t="shared" si="956"/>
        <v>0</v>
      </c>
      <c r="AD1303">
        <f t="shared" si="957"/>
        <v>0</v>
      </c>
      <c r="AE1303">
        <f t="shared" si="958"/>
        <v>0</v>
      </c>
      <c r="AF1303">
        <f t="shared" si="959"/>
        <v>0</v>
      </c>
      <c r="AG1303">
        <f t="shared" si="960"/>
        <v>0</v>
      </c>
      <c r="AH1303">
        <f t="shared" si="961"/>
        <v>0</v>
      </c>
      <c r="AI1303">
        <f t="shared" si="962"/>
        <v>0</v>
      </c>
      <c r="AJ1303">
        <f t="shared" si="963"/>
        <v>0</v>
      </c>
      <c r="AK1303">
        <f t="shared" si="964"/>
        <v>0</v>
      </c>
      <c r="AL1303">
        <f t="shared" si="965"/>
        <v>0</v>
      </c>
      <c r="AM1303">
        <f t="shared" si="966"/>
        <v>0</v>
      </c>
      <c r="AN1303">
        <f t="shared" si="967"/>
        <v>0</v>
      </c>
      <c r="AO1303">
        <f t="shared" si="968"/>
        <v>0</v>
      </c>
      <c r="AP1303">
        <f t="shared" si="969"/>
        <v>0</v>
      </c>
      <c r="AQ1303">
        <f t="shared" si="970"/>
        <v>0</v>
      </c>
      <c r="AR1303">
        <f t="shared" si="971"/>
        <v>0</v>
      </c>
      <c r="AS1303">
        <f t="shared" si="972"/>
        <v>0</v>
      </c>
      <c r="AT1303">
        <f t="shared" si="973"/>
        <v>0</v>
      </c>
      <c r="AU1303">
        <f t="shared" si="974"/>
        <v>0</v>
      </c>
    </row>
    <row r="1304" spans="1:47" ht="23.1" customHeight="1" x14ac:dyDescent="0.3">
      <c r="A1304" s="6" t="s">
        <v>335</v>
      </c>
      <c r="B1304" s="6" t="s">
        <v>155</v>
      </c>
      <c r="C1304" s="8" t="s">
        <v>27</v>
      </c>
      <c r="D1304" s="9">
        <v>10.199999999999999</v>
      </c>
      <c r="E1304" s="9"/>
      <c r="F1304" s="9">
        <f t="shared" si="941"/>
        <v>0</v>
      </c>
      <c r="G1304" s="9"/>
      <c r="H1304" s="9">
        <f t="shared" si="942"/>
        <v>0</v>
      </c>
      <c r="I1304" s="9"/>
      <c r="J1304" s="9">
        <f t="shared" si="943"/>
        <v>0</v>
      </c>
      <c r="K1304" s="9">
        <f t="shared" si="944"/>
        <v>0</v>
      </c>
      <c r="L1304" s="9">
        <f t="shared" si="944"/>
        <v>0</v>
      </c>
      <c r="M1304" s="15"/>
      <c r="O1304" t="str">
        <f>""</f>
        <v/>
      </c>
      <c r="P1304" s="1" t="s">
        <v>129</v>
      </c>
      <c r="Q1304">
        <v>1</v>
      </c>
      <c r="R1304">
        <f t="shared" si="945"/>
        <v>0</v>
      </c>
      <c r="S1304">
        <f t="shared" si="946"/>
        <v>0</v>
      </c>
      <c r="T1304">
        <f t="shared" si="947"/>
        <v>0</v>
      </c>
      <c r="U1304">
        <f t="shared" si="948"/>
        <v>0</v>
      </c>
      <c r="V1304">
        <f t="shared" si="949"/>
        <v>0</v>
      </c>
      <c r="W1304">
        <f t="shared" si="950"/>
        <v>0</v>
      </c>
      <c r="X1304">
        <f t="shared" si="951"/>
        <v>0</v>
      </c>
      <c r="Y1304">
        <f t="shared" si="952"/>
        <v>0</v>
      </c>
      <c r="Z1304">
        <f t="shared" si="953"/>
        <v>0</v>
      </c>
      <c r="AA1304">
        <f t="shared" si="954"/>
        <v>0</v>
      </c>
      <c r="AB1304">
        <f t="shared" si="955"/>
        <v>0</v>
      </c>
      <c r="AC1304">
        <f t="shared" si="956"/>
        <v>0</v>
      </c>
      <c r="AD1304">
        <f t="shared" si="957"/>
        <v>0</v>
      </c>
      <c r="AE1304">
        <f t="shared" si="958"/>
        <v>0</v>
      </c>
      <c r="AF1304">
        <f t="shared" si="959"/>
        <v>0</v>
      </c>
      <c r="AG1304">
        <f t="shared" si="960"/>
        <v>0</v>
      </c>
      <c r="AH1304">
        <f t="shared" si="961"/>
        <v>0</v>
      </c>
      <c r="AI1304">
        <f t="shared" si="962"/>
        <v>0</v>
      </c>
      <c r="AJ1304">
        <f t="shared" si="963"/>
        <v>0</v>
      </c>
      <c r="AK1304">
        <f t="shared" si="964"/>
        <v>0</v>
      </c>
      <c r="AL1304">
        <f t="shared" si="965"/>
        <v>0</v>
      </c>
      <c r="AM1304">
        <f t="shared" si="966"/>
        <v>0</v>
      </c>
      <c r="AN1304">
        <f t="shared" si="967"/>
        <v>0</v>
      </c>
      <c r="AO1304">
        <f t="shared" si="968"/>
        <v>0</v>
      </c>
      <c r="AP1304">
        <f t="shared" si="969"/>
        <v>0</v>
      </c>
      <c r="AQ1304">
        <f t="shared" si="970"/>
        <v>0</v>
      </c>
      <c r="AR1304">
        <f t="shared" si="971"/>
        <v>0</v>
      </c>
      <c r="AS1304">
        <f t="shared" si="972"/>
        <v>0</v>
      </c>
      <c r="AT1304">
        <f t="shared" si="973"/>
        <v>0</v>
      </c>
      <c r="AU1304">
        <f t="shared" si="974"/>
        <v>0</v>
      </c>
    </row>
    <row r="1305" spans="1:47" ht="23.1" customHeight="1" x14ac:dyDescent="0.3">
      <c r="A1305" s="6" t="s">
        <v>334</v>
      </c>
      <c r="B1305" s="6" t="s">
        <v>46</v>
      </c>
      <c r="C1305" s="8" t="s">
        <v>44</v>
      </c>
      <c r="D1305" s="9">
        <v>67</v>
      </c>
      <c r="E1305" s="9"/>
      <c r="F1305" s="9">
        <f t="shared" si="941"/>
        <v>0</v>
      </c>
      <c r="G1305" s="9"/>
      <c r="H1305" s="9">
        <f t="shared" si="942"/>
        <v>0</v>
      </c>
      <c r="I1305" s="9"/>
      <c r="J1305" s="9">
        <f t="shared" si="943"/>
        <v>0</v>
      </c>
      <c r="K1305" s="9">
        <f t="shared" si="944"/>
        <v>0</v>
      </c>
      <c r="L1305" s="9">
        <f t="shared" si="944"/>
        <v>0</v>
      </c>
      <c r="M1305" s="15"/>
      <c r="O1305" t="str">
        <f>""</f>
        <v/>
      </c>
      <c r="P1305" s="1" t="s">
        <v>129</v>
      </c>
      <c r="Q1305">
        <v>1</v>
      </c>
      <c r="R1305">
        <f t="shared" si="945"/>
        <v>0</v>
      </c>
      <c r="S1305">
        <f t="shared" si="946"/>
        <v>0</v>
      </c>
      <c r="T1305">
        <f t="shared" si="947"/>
        <v>0</v>
      </c>
      <c r="U1305">
        <f t="shared" si="948"/>
        <v>0</v>
      </c>
      <c r="V1305">
        <f t="shared" si="949"/>
        <v>0</v>
      </c>
      <c r="W1305">
        <f t="shared" si="950"/>
        <v>0</v>
      </c>
      <c r="X1305">
        <f t="shared" si="951"/>
        <v>0</v>
      </c>
      <c r="Y1305">
        <f t="shared" si="952"/>
        <v>0</v>
      </c>
      <c r="Z1305">
        <f t="shared" si="953"/>
        <v>0</v>
      </c>
      <c r="AA1305">
        <f t="shared" si="954"/>
        <v>0</v>
      </c>
      <c r="AB1305">
        <f t="shared" si="955"/>
        <v>0</v>
      </c>
      <c r="AC1305">
        <f t="shared" si="956"/>
        <v>0</v>
      </c>
      <c r="AD1305">
        <f t="shared" si="957"/>
        <v>0</v>
      </c>
      <c r="AE1305">
        <f t="shared" si="958"/>
        <v>0</v>
      </c>
      <c r="AF1305">
        <f t="shared" si="959"/>
        <v>0</v>
      </c>
      <c r="AG1305">
        <f t="shared" si="960"/>
        <v>0</v>
      </c>
      <c r="AH1305">
        <f t="shared" si="961"/>
        <v>0</v>
      </c>
      <c r="AI1305">
        <f t="shared" si="962"/>
        <v>0</v>
      </c>
      <c r="AJ1305">
        <f t="shared" si="963"/>
        <v>0</v>
      </c>
      <c r="AK1305">
        <f t="shared" si="964"/>
        <v>0</v>
      </c>
      <c r="AL1305">
        <f t="shared" si="965"/>
        <v>0</v>
      </c>
      <c r="AM1305">
        <f t="shared" si="966"/>
        <v>0</v>
      </c>
      <c r="AN1305">
        <f t="shared" si="967"/>
        <v>0</v>
      </c>
      <c r="AO1305">
        <f t="shared" si="968"/>
        <v>0</v>
      </c>
      <c r="AP1305">
        <f t="shared" si="969"/>
        <v>0</v>
      </c>
      <c r="AQ1305">
        <f t="shared" si="970"/>
        <v>0</v>
      </c>
      <c r="AR1305">
        <f t="shared" si="971"/>
        <v>0</v>
      </c>
      <c r="AS1305">
        <f t="shared" si="972"/>
        <v>0</v>
      </c>
      <c r="AT1305">
        <f t="shared" si="973"/>
        <v>0</v>
      </c>
      <c r="AU1305">
        <f t="shared" si="974"/>
        <v>0</v>
      </c>
    </row>
    <row r="1306" spans="1:47" ht="23.1" customHeight="1" x14ac:dyDescent="0.3">
      <c r="A1306" s="7"/>
      <c r="B1306" s="7"/>
      <c r="C1306" s="14"/>
      <c r="D1306" s="9"/>
      <c r="E1306" s="9"/>
      <c r="F1306" s="9"/>
      <c r="G1306" s="9"/>
      <c r="H1306" s="9"/>
      <c r="I1306" s="9"/>
      <c r="J1306" s="9"/>
      <c r="K1306" s="9"/>
      <c r="L1306" s="9"/>
      <c r="M1306" s="9"/>
    </row>
    <row r="1307" spans="1:47" ht="23.1" customHeight="1" x14ac:dyDescent="0.3">
      <c r="A1307" s="7"/>
      <c r="B1307" s="7"/>
      <c r="C1307" s="14"/>
      <c r="D1307" s="9"/>
      <c r="E1307" s="9"/>
      <c r="F1307" s="9"/>
      <c r="G1307" s="9"/>
      <c r="H1307" s="9"/>
      <c r="I1307" s="9"/>
      <c r="J1307" s="9"/>
      <c r="K1307" s="9"/>
      <c r="L1307" s="9"/>
      <c r="M1307" s="9"/>
    </row>
    <row r="1308" spans="1:47" ht="23.1" customHeight="1" x14ac:dyDescent="0.3">
      <c r="A1308" s="7"/>
      <c r="B1308" s="7"/>
      <c r="C1308" s="14"/>
      <c r="D1308" s="9"/>
      <c r="E1308" s="9"/>
      <c r="F1308" s="9"/>
      <c r="G1308" s="9"/>
      <c r="H1308" s="9"/>
      <c r="I1308" s="9"/>
      <c r="J1308" s="9"/>
      <c r="K1308" s="9"/>
      <c r="L1308" s="9"/>
      <c r="M1308" s="9"/>
    </row>
    <row r="1309" spans="1:47" ht="23.1" customHeight="1" x14ac:dyDescent="0.3">
      <c r="A1309" s="7"/>
      <c r="B1309" s="7"/>
      <c r="C1309" s="14"/>
      <c r="D1309" s="9"/>
      <c r="E1309" s="9"/>
      <c r="F1309" s="9"/>
      <c r="G1309" s="9"/>
      <c r="H1309" s="9"/>
      <c r="I1309" s="9"/>
      <c r="J1309" s="9"/>
      <c r="K1309" s="9"/>
      <c r="L1309" s="9"/>
      <c r="M1309" s="9"/>
    </row>
    <row r="1310" spans="1:47" ht="23.1" customHeight="1" x14ac:dyDescent="0.3">
      <c r="A1310" s="7"/>
      <c r="B1310" s="7"/>
      <c r="C1310" s="14"/>
      <c r="D1310" s="9"/>
      <c r="E1310" s="9"/>
      <c r="F1310" s="9"/>
      <c r="G1310" s="9"/>
      <c r="H1310" s="9"/>
      <c r="I1310" s="9"/>
      <c r="J1310" s="9"/>
      <c r="K1310" s="9"/>
      <c r="L1310" s="9"/>
      <c r="M1310" s="9"/>
    </row>
    <row r="1311" spans="1:47" ht="23.1" customHeight="1" x14ac:dyDescent="0.3">
      <c r="A1311" s="7"/>
      <c r="B1311" s="7"/>
      <c r="C1311" s="14"/>
      <c r="D1311" s="9"/>
      <c r="E1311" s="9"/>
      <c r="F1311" s="9"/>
      <c r="G1311" s="9"/>
      <c r="H1311" s="9"/>
      <c r="I1311" s="9"/>
      <c r="J1311" s="9"/>
      <c r="K1311" s="9"/>
      <c r="L1311" s="9"/>
      <c r="M1311" s="9"/>
    </row>
    <row r="1312" spans="1:47" ht="23.1" customHeight="1" x14ac:dyDescent="0.3">
      <c r="A1312" s="7"/>
      <c r="B1312" s="7"/>
      <c r="C1312" s="14"/>
      <c r="D1312" s="9"/>
      <c r="E1312" s="9"/>
      <c r="F1312" s="9"/>
      <c r="G1312" s="9"/>
      <c r="H1312" s="9"/>
      <c r="I1312" s="9"/>
      <c r="J1312" s="9"/>
      <c r="K1312" s="9"/>
      <c r="L1312" s="9"/>
      <c r="M1312" s="9"/>
    </row>
    <row r="1313" spans="1:50" ht="23.1" customHeight="1" x14ac:dyDescent="0.3">
      <c r="A1313" s="7"/>
      <c r="B1313" s="7"/>
      <c r="C1313" s="14"/>
      <c r="D1313" s="9"/>
      <c r="E1313" s="9"/>
      <c r="F1313" s="9"/>
      <c r="G1313" s="9"/>
      <c r="H1313" s="9"/>
      <c r="I1313" s="9"/>
      <c r="J1313" s="9"/>
      <c r="K1313" s="9"/>
      <c r="L1313" s="9"/>
      <c r="M1313" s="9"/>
    </row>
    <row r="1314" spans="1:50" ht="23.1" customHeight="1" x14ac:dyDescent="0.3">
      <c r="A1314" s="7"/>
      <c r="B1314" s="7"/>
      <c r="C1314" s="14"/>
      <c r="D1314" s="9"/>
      <c r="E1314" s="9"/>
      <c r="F1314" s="9"/>
      <c r="G1314" s="9"/>
      <c r="H1314" s="9"/>
      <c r="I1314" s="9"/>
      <c r="J1314" s="9"/>
      <c r="K1314" s="9"/>
      <c r="L1314" s="9"/>
      <c r="M1314" s="9"/>
    </row>
    <row r="1315" spans="1:50" ht="23.1" customHeight="1" x14ac:dyDescent="0.3">
      <c r="A1315" s="10" t="s">
        <v>131</v>
      </c>
      <c r="B1315" s="11"/>
      <c r="C1315" s="12"/>
      <c r="D1315" s="13"/>
      <c r="E1315" s="13"/>
      <c r="F1315" s="13">
        <f>ROUNDDOWN(SUMIF(Q1298:Q1314, "1", F1298:F1314), 0)</f>
        <v>0</v>
      </c>
      <c r="G1315" s="13"/>
      <c r="H1315" s="13">
        <f>ROUNDDOWN(SUMIF(Q1298:Q1314, "1", H1298:H1314), 0)</f>
        <v>0</v>
      </c>
      <c r="I1315" s="13"/>
      <c r="J1315" s="13">
        <f>ROUNDDOWN(SUMIF(Q1298:Q1314, "1", J1298:J1314), 0)</f>
        <v>0</v>
      </c>
      <c r="K1315" s="13"/>
      <c r="L1315" s="13">
        <f>F1315+H1315+J1315</f>
        <v>0</v>
      </c>
      <c r="M1315" s="13"/>
      <c r="R1315">
        <f t="shared" ref="R1315:AX1315" si="975">ROUNDDOWN(SUM(R1298:R1305), 0)</f>
        <v>0</v>
      </c>
      <c r="S1315">
        <f t="shared" si="975"/>
        <v>0</v>
      </c>
      <c r="T1315">
        <f t="shared" si="975"/>
        <v>0</v>
      </c>
      <c r="U1315">
        <f t="shared" si="975"/>
        <v>0</v>
      </c>
      <c r="V1315">
        <f t="shared" si="975"/>
        <v>0</v>
      </c>
      <c r="W1315">
        <f t="shared" si="975"/>
        <v>0</v>
      </c>
      <c r="X1315">
        <f t="shared" si="975"/>
        <v>0</v>
      </c>
      <c r="Y1315">
        <f t="shared" si="975"/>
        <v>0</v>
      </c>
      <c r="Z1315">
        <f t="shared" si="975"/>
        <v>0</v>
      </c>
      <c r="AA1315">
        <f t="shared" si="975"/>
        <v>0</v>
      </c>
      <c r="AB1315">
        <f t="shared" si="975"/>
        <v>0</v>
      </c>
      <c r="AC1315">
        <f t="shared" si="975"/>
        <v>0</v>
      </c>
      <c r="AD1315">
        <f t="shared" si="975"/>
        <v>0</v>
      </c>
      <c r="AE1315">
        <f t="shared" si="975"/>
        <v>0</v>
      </c>
      <c r="AF1315">
        <f t="shared" si="975"/>
        <v>0</v>
      </c>
      <c r="AG1315">
        <f t="shared" si="975"/>
        <v>0</v>
      </c>
      <c r="AH1315">
        <f t="shared" si="975"/>
        <v>0</v>
      </c>
      <c r="AI1315">
        <f t="shared" si="975"/>
        <v>0</v>
      </c>
      <c r="AJ1315">
        <f t="shared" si="975"/>
        <v>0</v>
      </c>
      <c r="AK1315">
        <f t="shared" si="975"/>
        <v>0</v>
      </c>
      <c r="AL1315">
        <f t="shared" si="975"/>
        <v>0</v>
      </c>
      <c r="AM1315">
        <f t="shared" si="975"/>
        <v>0</v>
      </c>
      <c r="AN1315">
        <f t="shared" si="975"/>
        <v>0</v>
      </c>
      <c r="AO1315">
        <f t="shared" si="975"/>
        <v>0</v>
      </c>
      <c r="AP1315">
        <f t="shared" si="975"/>
        <v>0</v>
      </c>
      <c r="AQ1315">
        <f t="shared" si="975"/>
        <v>0</v>
      </c>
      <c r="AR1315">
        <f t="shared" si="975"/>
        <v>0</v>
      </c>
      <c r="AS1315">
        <f t="shared" si="975"/>
        <v>0</v>
      </c>
      <c r="AT1315">
        <f t="shared" si="975"/>
        <v>0</v>
      </c>
      <c r="AU1315">
        <f t="shared" si="975"/>
        <v>0</v>
      </c>
      <c r="AV1315">
        <f t="shared" si="975"/>
        <v>0</v>
      </c>
      <c r="AW1315">
        <f t="shared" si="975"/>
        <v>0</v>
      </c>
      <c r="AX1315">
        <f t="shared" si="975"/>
        <v>0</v>
      </c>
    </row>
    <row r="1316" spans="1:50" ht="23.1" customHeight="1" x14ac:dyDescent="0.3">
      <c r="A1316" s="57" t="s">
        <v>556</v>
      </c>
      <c r="B1316" s="58"/>
      <c r="C1316" s="58"/>
      <c r="D1316" s="58"/>
      <c r="E1316" s="58"/>
      <c r="F1316" s="58"/>
      <c r="G1316" s="58"/>
      <c r="H1316" s="58"/>
      <c r="I1316" s="58"/>
      <c r="J1316" s="58"/>
      <c r="K1316" s="58"/>
      <c r="L1316" s="58"/>
      <c r="M1316" s="58"/>
    </row>
    <row r="1317" spans="1:50" ht="23.1" customHeight="1" x14ac:dyDescent="0.3">
      <c r="A1317" s="6" t="s">
        <v>441</v>
      </c>
      <c r="B1317" s="6" t="s">
        <v>163</v>
      </c>
      <c r="C1317" s="8" t="s">
        <v>154</v>
      </c>
      <c r="D1317" s="9">
        <v>6</v>
      </c>
      <c r="E1317" s="9"/>
      <c r="F1317" s="9">
        <f t="shared" ref="F1317:F1328" si="976">ROUNDDOWN(D1317*E1317, 0)</f>
        <v>0</v>
      </c>
      <c r="G1317" s="9"/>
      <c r="H1317" s="9">
        <f t="shared" ref="H1317:H1328" si="977">ROUNDDOWN(D1317*G1317, 0)</f>
        <v>0</v>
      </c>
      <c r="I1317" s="9"/>
      <c r="J1317" s="9">
        <f t="shared" ref="J1317:J1328" si="978">ROUNDDOWN(D1317*I1317, 0)</f>
        <v>0</v>
      </c>
      <c r="K1317" s="9">
        <f t="shared" ref="K1317:K1328" si="979">E1317+G1317+I1317</f>
        <v>0</v>
      </c>
      <c r="L1317" s="9">
        <f t="shared" ref="L1317:L1328" si="980">F1317+H1317+J1317</f>
        <v>0</v>
      </c>
      <c r="M1317" s="15"/>
      <c r="O1317" t="str">
        <f>""</f>
        <v/>
      </c>
      <c r="P1317" s="1" t="s">
        <v>129</v>
      </c>
      <c r="Q1317">
        <v>1</v>
      </c>
      <c r="R1317">
        <f t="shared" ref="R1317:R1328" si="981">IF(P1317="기계경비", J1317, 0)</f>
        <v>0</v>
      </c>
      <c r="S1317">
        <f t="shared" ref="S1317:S1328" si="982">IF(P1317="운반비", J1317, 0)</f>
        <v>0</v>
      </c>
      <c r="T1317">
        <f t="shared" ref="T1317:T1328" si="983">IF(P1317="작업부산물", F1317, 0)</f>
        <v>0</v>
      </c>
      <c r="U1317">
        <f t="shared" ref="U1317:U1328" si="984">IF(P1317="관급", F1317, 0)</f>
        <v>0</v>
      </c>
      <c r="V1317">
        <f t="shared" ref="V1317:V1328" si="985">IF(P1317="외주비", J1317, 0)</f>
        <v>0</v>
      </c>
      <c r="W1317">
        <f t="shared" ref="W1317:W1328" si="986">IF(P1317="장비비", J1317, 0)</f>
        <v>0</v>
      </c>
      <c r="X1317">
        <f t="shared" ref="X1317:X1328" si="987">IF(P1317="폐기물처리비", J1317, 0)</f>
        <v>0</v>
      </c>
      <c r="Y1317">
        <f t="shared" ref="Y1317:Y1328" si="988">IF(P1317="가설비", J1317, 0)</f>
        <v>0</v>
      </c>
      <c r="Z1317">
        <f t="shared" ref="Z1317:Z1328" si="989">IF(P1317="잡비제외분", F1317, 0)</f>
        <v>0</v>
      </c>
      <c r="AA1317">
        <f t="shared" ref="AA1317:AA1328" si="990">IF(P1317="사급자재대", L1317, 0)</f>
        <v>0</v>
      </c>
      <c r="AB1317">
        <f t="shared" ref="AB1317:AB1328" si="991">IF(P1317="관급자재대", L1317, 0)</f>
        <v>0</v>
      </c>
      <c r="AC1317">
        <f t="shared" ref="AC1317:AC1328" si="992">IF(P1317="관급자 관급 자재대", L1317, 0)</f>
        <v>0</v>
      </c>
      <c r="AD1317">
        <f t="shared" ref="AD1317:AD1328" si="993">IF(P1317="사용자항목2", L1317, 0)</f>
        <v>0</v>
      </c>
      <c r="AE1317">
        <f t="shared" ref="AE1317:AE1328" si="994">IF(P1317="안전관리비", L1317, 0)</f>
        <v>0</v>
      </c>
      <c r="AF1317">
        <f t="shared" ref="AF1317:AF1328" si="995">IF(P1317="품질관리비", L1317, 0)</f>
        <v>0</v>
      </c>
      <c r="AG1317">
        <f t="shared" ref="AG1317:AG1328" si="996">IF(P1317="사용자항목5", L1317, 0)</f>
        <v>0</v>
      </c>
      <c r="AH1317">
        <f t="shared" ref="AH1317:AH1328" si="997">IF(P1317="사용자항목6", L1317, 0)</f>
        <v>0</v>
      </c>
      <c r="AI1317">
        <f t="shared" ref="AI1317:AI1328" si="998">IF(P1317="사용자항목7", L1317, 0)</f>
        <v>0</v>
      </c>
      <c r="AJ1317">
        <f t="shared" ref="AJ1317:AJ1328" si="999">IF(P1317="사용자항목8", L1317, 0)</f>
        <v>0</v>
      </c>
      <c r="AK1317">
        <f t="shared" ref="AK1317:AK1328" si="1000">IF(P1317="사용자항목9", L1317, 0)</f>
        <v>0</v>
      </c>
      <c r="AL1317">
        <f t="shared" ref="AL1317:AL1328" si="1001">IF(P1317="사용자항목10", L1317, 0)</f>
        <v>0</v>
      </c>
      <c r="AM1317">
        <f t="shared" ref="AM1317:AM1328" si="1002">IF(P1317="사용자항목11", L1317, 0)</f>
        <v>0</v>
      </c>
      <c r="AN1317">
        <f t="shared" ref="AN1317:AN1328" si="1003">IF(P1317="사용자항목12", L1317, 0)</f>
        <v>0</v>
      </c>
      <c r="AO1317">
        <f t="shared" ref="AO1317:AO1328" si="1004">IF(P1317="사용자항목13", L1317, 0)</f>
        <v>0</v>
      </c>
      <c r="AP1317">
        <f t="shared" ref="AP1317:AP1328" si="1005">IF(P1317="사용자항목14", L1317, 0)</f>
        <v>0</v>
      </c>
      <c r="AQ1317">
        <f t="shared" ref="AQ1317:AQ1328" si="1006">IF(P1317="사용자항목15", L1317, 0)</f>
        <v>0</v>
      </c>
      <c r="AR1317">
        <f t="shared" ref="AR1317:AR1328" si="1007">IF(P1317="사용자항목16", L1317, 0)</f>
        <v>0</v>
      </c>
      <c r="AS1317">
        <f t="shared" ref="AS1317:AS1328" si="1008">IF(P1317="사용자항목17", L1317, 0)</f>
        <v>0</v>
      </c>
      <c r="AT1317">
        <f t="shared" ref="AT1317:AT1328" si="1009">IF(P1317="사용자항목18", L1317, 0)</f>
        <v>0</v>
      </c>
      <c r="AU1317">
        <f t="shared" ref="AU1317:AU1328" si="1010">IF(P1317="사용자항목19", L1317, 0)</f>
        <v>0</v>
      </c>
    </row>
    <row r="1318" spans="1:50" ht="23.1" customHeight="1" x14ac:dyDescent="0.3">
      <c r="A1318" s="6" t="s">
        <v>442</v>
      </c>
      <c r="B1318" s="6" t="s">
        <v>443</v>
      </c>
      <c r="C1318" s="8" t="s">
        <v>154</v>
      </c>
      <c r="D1318" s="9">
        <v>2</v>
      </c>
      <c r="E1318" s="9"/>
      <c r="F1318" s="9">
        <f t="shared" si="976"/>
        <v>0</v>
      </c>
      <c r="G1318" s="9"/>
      <c r="H1318" s="9">
        <f t="shared" si="977"/>
        <v>0</v>
      </c>
      <c r="I1318" s="9"/>
      <c r="J1318" s="9">
        <f t="shared" si="978"/>
        <v>0</v>
      </c>
      <c r="K1318" s="9">
        <f t="shared" si="979"/>
        <v>0</v>
      </c>
      <c r="L1318" s="9">
        <f t="shared" si="980"/>
        <v>0</v>
      </c>
      <c r="M1318" s="15"/>
      <c r="O1318" t="str">
        <f>""</f>
        <v/>
      </c>
      <c r="P1318" s="1" t="s">
        <v>129</v>
      </c>
      <c r="Q1318">
        <v>1</v>
      </c>
      <c r="R1318">
        <f t="shared" si="981"/>
        <v>0</v>
      </c>
      <c r="S1318">
        <f t="shared" si="982"/>
        <v>0</v>
      </c>
      <c r="T1318">
        <f t="shared" si="983"/>
        <v>0</v>
      </c>
      <c r="U1318">
        <f t="shared" si="984"/>
        <v>0</v>
      </c>
      <c r="V1318">
        <f t="shared" si="985"/>
        <v>0</v>
      </c>
      <c r="W1318">
        <f t="shared" si="986"/>
        <v>0</v>
      </c>
      <c r="X1318">
        <f t="shared" si="987"/>
        <v>0</v>
      </c>
      <c r="Y1318">
        <f t="shared" si="988"/>
        <v>0</v>
      </c>
      <c r="Z1318">
        <f t="shared" si="989"/>
        <v>0</v>
      </c>
      <c r="AA1318">
        <f t="shared" si="990"/>
        <v>0</v>
      </c>
      <c r="AB1318">
        <f t="shared" si="991"/>
        <v>0</v>
      </c>
      <c r="AC1318">
        <f t="shared" si="992"/>
        <v>0</v>
      </c>
      <c r="AD1318">
        <f t="shared" si="993"/>
        <v>0</v>
      </c>
      <c r="AE1318">
        <f t="shared" si="994"/>
        <v>0</v>
      </c>
      <c r="AF1318">
        <f t="shared" si="995"/>
        <v>0</v>
      </c>
      <c r="AG1318">
        <f t="shared" si="996"/>
        <v>0</v>
      </c>
      <c r="AH1318">
        <f t="shared" si="997"/>
        <v>0</v>
      </c>
      <c r="AI1318">
        <f t="shared" si="998"/>
        <v>0</v>
      </c>
      <c r="AJ1318">
        <f t="shared" si="999"/>
        <v>0</v>
      </c>
      <c r="AK1318">
        <f t="shared" si="1000"/>
        <v>0</v>
      </c>
      <c r="AL1318">
        <f t="shared" si="1001"/>
        <v>0</v>
      </c>
      <c r="AM1318">
        <f t="shared" si="1002"/>
        <v>0</v>
      </c>
      <c r="AN1318">
        <f t="shared" si="1003"/>
        <v>0</v>
      </c>
      <c r="AO1318">
        <f t="shared" si="1004"/>
        <v>0</v>
      </c>
      <c r="AP1318">
        <f t="shared" si="1005"/>
        <v>0</v>
      </c>
      <c r="AQ1318">
        <f t="shared" si="1006"/>
        <v>0</v>
      </c>
      <c r="AR1318">
        <f t="shared" si="1007"/>
        <v>0</v>
      </c>
      <c r="AS1318">
        <f t="shared" si="1008"/>
        <v>0</v>
      </c>
      <c r="AT1318">
        <f t="shared" si="1009"/>
        <v>0</v>
      </c>
      <c r="AU1318">
        <f t="shared" si="1010"/>
        <v>0</v>
      </c>
    </row>
    <row r="1319" spans="1:50" ht="23.1" customHeight="1" x14ac:dyDescent="0.3">
      <c r="A1319" s="6" t="s">
        <v>444</v>
      </c>
      <c r="B1319" s="6" t="s">
        <v>445</v>
      </c>
      <c r="C1319" s="8" t="s">
        <v>154</v>
      </c>
      <c r="D1319" s="9">
        <v>1</v>
      </c>
      <c r="E1319" s="9"/>
      <c r="F1319" s="9">
        <f t="shared" si="976"/>
        <v>0</v>
      </c>
      <c r="G1319" s="9"/>
      <c r="H1319" s="9">
        <f t="shared" si="977"/>
        <v>0</v>
      </c>
      <c r="I1319" s="9"/>
      <c r="J1319" s="9">
        <f t="shared" si="978"/>
        <v>0</v>
      </c>
      <c r="K1319" s="9">
        <f t="shared" si="979"/>
        <v>0</v>
      </c>
      <c r="L1319" s="9">
        <f t="shared" si="980"/>
        <v>0</v>
      </c>
      <c r="M1319" s="15"/>
      <c r="O1319" t="str">
        <f>""</f>
        <v/>
      </c>
      <c r="P1319" s="1" t="s">
        <v>129</v>
      </c>
      <c r="Q1319">
        <v>1</v>
      </c>
      <c r="R1319">
        <f t="shared" si="981"/>
        <v>0</v>
      </c>
      <c r="S1319">
        <f t="shared" si="982"/>
        <v>0</v>
      </c>
      <c r="T1319">
        <f t="shared" si="983"/>
        <v>0</v>
      </c>
      <c r="U1319">
        <f t="shared" si="984"/>
        <v>0</v>
      </c>
      <c r="V1319">
        <f t="shared" si="985"/>
        <v>0</v>
      </c>
      <c r="W1319">
        <f t="shared" si="986"/>
        <v>0</v>
      </c>
      <c r="X1319">
        <f t="shared" si="987"/>
        <v>0</v>
      </c>
      <c r="Y1319">
        <f t="shared" si="988"/>
        <v>0</v>
      </c>
      <c r="Z1319">
        <f t="shared" si="989"/>
        <v>0</v>
      </c>
      <c r="AA1319">
        <f t="shared" si="990"/>
        <v>0</v>
      </c>
      <c r="AB1319">
        <f t="shared" si="991"/>
        <v>0</v>
      </c>
      <c r="AC1319">
        <f t="shared" si="992"/>
        <v>0</v>
      </c>
      <c r="AD1319">
        <f t="shared" si="993"/>
        <v>0</v>
      </c>
      <c r="AE1319">
        <f t="shared" si="994"/>
        <v>0</v>
      </c>
      <c r="AF1319">
        <f t="shared" si="995"/>
        <v>0</v>
      </c>
      <c r="AG1319">
        <f t="shared" si="996"/>
        <v>0</v>
      </c>
      <c r="AH1319">
        <f t="shared" si="997"/>
        <v>0</v>
      </c>
      <c r="AI1319">
        <f t="shared" si="998"/>
        <v>0</v>
      </c>
      <c r="AJ1319">
        <f t="shared" si="999"/>
        <v>0</v>
      </c>
      <c r="AK1319">
        <f t="shared" si="1000"/>
        <v>0</v>
      </c>
      <c r="AL1319">
        <f t="shared" si="1001"/>
        <v>0</v>
      </c>
      <c r="AM1319">
        <f t="shared" si="1002"/>
        <v>0</v>
      </c>
      <c r="AN1319">
        <f t="shared" si="1003"/>
        <v>0</v>
      </c>
      <c r="AO1319">
        <f t="shared" si="1004"/>
        <v>0</v>
      </c>
      <c r="AP1319">
        <f t="shared" si="1005"/>
        <v>0</v>
      </c>
      <c r="AQ1319">
        <f t="shared" si="1006"/>
        <v>0</v>
      </c>
      <c r="AR1319">
        <f t="shared" si="1007"/>
        <v>0</v>
      </c>
      <c r="AS1319">
        <f t="shared" si="1008"/>
        <v>0</v>
      </c>
      <c r="AT1319">
        <f t="shared" si="1009"/>
        <v>0</v>
      </c>
      <c r="AU1319">
        <f t="shared" si="1010"/>
        <v>0</v>
      </c>
    </row>
    <row r="1320" spans="1:50" ht="23.1" customHeight="1" x14ac:dyDescent="0.3">
      <c r="A1320" s="6" t="s">
        <v>446</v>
      </c>
      <c r="B1320" s="6" t="s">
        <v>445</v>
      </c>
      <c r="C1320" s="8" t="s">
        <v>154</v>
      </c>
      <c r="D1320" s="9">
        <v>2</v>
      </c>
      <c r="E1320" s="9"/>
      <c r="F1320" s="9">
        <f t="shared" si="976"/>
        <v>0</v>
      </c>
      <c r="G1320" s="9"/>
      <c r="H1320" s="9">
        <f t="shared" si="977"/>
        <v>0</v>
      </c>
      <c r="I1320" s="9"/>
      <c r="J1320" s="9">
        <f t="shared" si="978"/>
        <v>0</v>
      </c>
      <c r="K1320" s="9">
        <f t="shared" si="979"/>
        <v>0</v>
      </c>
      <c r="L1320" s="9">
        <f t="shared" si="980"/>
        <v>0</v>
      </c>
      <c r="M1320" s="15"/>
      <c r="O1320" t="str">
        <f>""</f>
        <v/>
      </c>
      <c r="P1320" s="1" t="s">
        <v>129</v>
      </c>
      <c r="Q1320">
        <v>1</v>
      </c>
      <c r="R1320">
        <f t="shared" si="981"/>
        <v>0</v>
      </c>
      <c r="S1320">
        <f t="shared" si="982"/>
        <v>0</v>
      </c>
      <c r="T1320">
        <f t="shared" si="983"/>
        <v>0</v>
      </c>
      <c r="U1320">
        <f t="shared" si="984"/>
        <v>0</v>
      </c>
      <c r="V1320">
        <f t="shared" si="985"/>
        <v>0</v>
      </c>
      <c r="W1320">
        <f t="shared" si="986"/>
        <v>0</v>
      </c>
      <c r="X1320">
        <f t="shared" si="987"/>
        <v>0</v>
      </c>
      <c r="Y1320">
        <f t="shared" si="988"/>
        <v>0</v>
      </c>
      <c r="Z1320">
        <f t="shared" si="989"/>
        <v>0</v>
      </c>
      <c r="AA1320">
        <f t="shared" si="990"/>
        <v>0</v>
      </c>
      <c r="AB1320">
        <f t="shared" si="991"/>
        <v>0</v>
      </c>
      <c r="AC1320">
        <f t="shared" si="992"/>
        <v>0</v>
      </c>
      <c r="AD1320">
        <f t="shared" si="993"/>
        <v>0</v>
      </c>
      <c r="AE1320">
        <f t="shared" si="994"/>
        <v>0</v>
      </c>
      <c r="AF1320">
        <f t="shared" si="995"/>
        <v>0</v>
      </c>
      <c r="AG1320">
        <f t="shared" si="996"/>
        <v>0</v>
      </c>
      <c r="AH1320">
        <f t="shared" si="997"/>
        <v>0</v>
      </c>
      <c r="AI1320">
        <f t="shared" si="998"/>
        <v>0</v>
      </c>
      <c r="AJ1320">
        <f t="shared" si="999"/>
        <v>0</v>
      </c>
      <c r="AK1320">
        <f t="shared" si="1000"/>
        <v>0</v>
      </c>
      <c r="AL1320">
        <f t="shared" si="1001"/>
        <v>0</v>
      </c>
      <c r="AM1320">
        <f t="shared" si="1002"/>
        <v>0</v>
      </c>
      <c r="AN1320">
        <f t="shared" si="1003"/>
        <v>0</v>
      </c>
      <c r="AO1320">
        <f t="shared" si="1004"/>
        <v>0</v>
      </c>
      <c r="AP1320">
        <f t="shared" si="1005"/>
        <v>0</v>
      </c>
      <c r="AQ1320">
        <f t="shared" si="1006"/>
        <v>0</v>
      </c>
      <c r="AR1320">
        <f t="shared" si="1007"/>
        <v>0</v>
      </c>
      <c r="AS1320">
        <f t="shared" si="1008"/>
        <v>0</v>
      </c>
      <c r="AT1320">
        <f t="shared" si="1009"/>
        <v>0</v>
      </c>
      <c r="AU1320">
        <f t="shared" si="1010"/>
        <v>0</v>
      </c>
    </row>
    <row r="1321" spans="1:50" ht="23.1" customHeight="1" x14ac:dyDescent="0.3">
      <c r="A1321" s="6" t="s">
        <v>72</v>
      </c>
      <c r="B1321" s="6" t="s">
        <v>76</v>
      </c>
      <c r="C1321" s="8" t="s">
        <v>12</v>
      </c>
      <c r="D1321" s="9">
        <v>6</v>
      </c>
      <c r="E1321" s="9"/>
      <c r="F1321" s="9">
        <f t="shared" si="976"/>
        <v>0</v>
      </c>
      <c r="G1321" s="9"/>
      <c r="H1321" s="9">
        <f t="shared" si="977"/>
        <v>0</v>
      </c>
      <c r="I1321" s="9"/>
      <c r="J1321" s="9">
        <f t="shared" si="978"/>
        <v>0</v>
      </c>
      <c r="K1321" s="9">
        <f t="shared" si="979"/>
        <v>0</v>
      </c>
      <c r="L1321" s="9">
        <f t="shared" si="980"/>
        <v>0</v>
      </c>
      <c r="M1321" s="15"/>
      <c r="O1321" t="str">
        <f>"01"</f>
        <v>01</v>
      </c>
      <c r="P1321" s="1" t="s">
        <v>129</v>
      </c>
      <c r="Q1321">
        <v>1</v>
      </c>
      <c r="R1321">
        <f t="shared" si="981"/>
        <v>0</v>
      </c>
      <c r="S1321">
        <f t="shared" si="982"/>
        <v>0</v>
      </c>
      <c r="T1321">
        <f t="shared" si="983"/>
        <v>0</v>
      </c>
      <c r="U1321">
        <f t="shared" si="984"/>
        <v>0</v>
      </c>
      <c r="V1321">
        <f t="shared" si="985"/>
        <v>0</v>
      </c>
      <c r="W1321">
        <f t="shared" si="986"/>
        <v>0</v>
      </c>
      <c r="X1321">
        <f t="shared" si="987"/>
        <v>0</v>
      </c>
      <c r="Y1321">
        <f t="shared" si="988"/>
        <v>0</v>
      </c>
      <c r="Z1321">
        <f t="shared" si="989"/>
        <v>0</v>
      </c>
      <c r="AA1321">
        <f t="shared" si="990"/>
        <v>0</v>
      </c>
      <c r="AB1321">
        <f t="shared" si="991"/>
        <v>0</v>
      </c>
      <c r="AC1321">
        <f t="shared" si="992"/>
        <v>0</v>
      </c>
      <c r="AD1321">
        <f t="shared" si="993"/>
        <v>0</v>
      </c>
      <c r="AE1321">
        <f t="shared" si="994"/>
        <v>0</v>
      </c>
      <c r="AF1321">
        <f t="shared" si="995"/>
        <v>0</v>
      </c>
      <c r="AG1321">
        <f t="shared" si="996"/>
        <v>0</v>
      </c>
      <c r="AH1321">
        <f t="shared" si="997"/>
        <v>0</v>
      </c>
      <c r="AI1321">
        <f t="shared" si="998"/>
        <v>0</v>
      </c>
      <c r="AJ1321">
        <f t="shared" si="999"/>
        <v>0</v>
      </c>
      <c r="AK1321">
        <f t="shared" si="1000"/>
        <v>0</v>
      </c>
      <c r="AL1321">
        <f t="shared" si="1001"/>
        <v>0</v>
      </c>
      <c r="AM1321">
        <f t="shared" si="1002"/>
        <v>0</v>
      </c>
      <c r="AN1321">
        <f t="shared" si="1003"/>
        <v>0</v>
      </c>
      <c r="AO1321">
        <f t="shared" si="1004"/>
        <v>0</v>
      </c>
      <c r="AP1321">
        <f t="shared" si="1005"/>
        <v>0</v>
      </c>
      <c r="AQ1321">
        <f t="shared" si="1006"/>
        <v>0</v>
      </c>
      <c r="AR1321">
        <f t="shared" si="1007"/>
        <v>0</v>
      </c>
      <c r="AS1321">
        <f t="shared" si="1008"/>
        <v>0</v>
      </c>
      <c r="AT1321">
        <f t="shared" si="1009"/>
        <v>0</v>
      </c>
      <c r="AU1321">
        <f t="shared" si="1010"/>
        <v>0</v>
      </c>
    </row>
    <row r="1322" spans="1:50" ht="23.1" customHeight="1" x14ac:dyDescent="0.3">
      <c r="A1322" s="6" t="s">
        <v>72</v>
      </c>
      <c r="B1322" s="6" t="s">
        <v>73</v>
      </c>
      <c r="C1322" s="8" t="s">
        <v>12</v>
      </c>
      <c r="D1322" s="9">
        <v>4</v>
      </c>
      <c r="E1322" s="9"/>
      <c r="F1322" s="9">
        <f t="shared" si="976"/>
        <v>0</v>
      </c>
      <c r="G1322" s="9"/>
      <c r="H1322" s="9">
        <f t="shared" si="977"/>
        <v>0</v>
      </c>
      <c r="I1322" s="9"/>
      <c r="J1322" s="9">
        <f t="shared" si="978"/>
        <v>0</v>
      </c>
      <c r="K1322" s="9">
        <f t="shared" si="979"/>
        <v>0</v>
      </c>
      <c r="L1322" s="9">
        <f t="shared" si="980"/>
        <v>0</v>
      </c>
      <c r="M1322" s="15"/>
      <c r="O1322" t="str">
        <f>"01"</f>
        <v>01</v>
      </c>
      <c r="P1322" s="1" t="s">
        <v>129</v>
      </c>
      <c r="Q1322">
        <v>1</v>
      </c>
      <c r="R1322">
        <f t="shared" si="981"/>
        <v>0</v>
      </c>
      <c r="S1322">
        <f t="shared" si="982"/>
        <v>0</v>
      </c>
      <c r="T1322">
        <f t="shared" si="983"/>
        <v>0</v>
      </c>
      <c r="U1322">
        <f t="shared" si="984"/>
        <v>0</v>
      </c>
      <c r="V1322">
        <f t="shared" si="985"/>
        <v>0</v>
      </c>
      <c r="W1322">
        <f t="shared" si="986"/>
        <v>0</v>
      </c>
      <c r="X1322">
        <f t="shared" si="987"/>
        <v>0</v>
      </c>
      <c r="Y1322">
        <f t="shared" si="988"/>
        <v>0</v>
      </c>
      <c r="Z1322">
        <f t="shared" si="989"/>
        <v>0</v>
      </c>
      <c r="AA1322">
        <f t="shared" si="990"/>
        <v>0</v>
      </c>
      <c r="AB1322">
        <f t="shared" si="991"/>
        <v>0</v>
      </c>
      <c r="AC1322">
        <f t="shared" si="992"/>
        <v>0</v>
      </c>
      <c r="AD1322">
        <f t="shared" si="993"/>
        <v>0</v>
      </c>
      <c r="AE1322">
        <f t="shared" si="994"/>
        <v>0</v>
      </c>
      <c r="AF1322">
        <f t="shared" si="995"/>
        <v>0</v>
      </c>
      <c r="AG1322">
        <f t="shared" si="996"/>
        <v>0</v>
      </c>
      <c r="AH1322">
        <f t="shared" si="997"/>
        <v>0</v>
      </c>
      <c r="AI1322">
        <f t="shared" si="998"/>
        <v>0</v>
      </c>
      <c r="AJ1322">
        <f t="shared" si="999"/>
        <v>0</v>
      </c>
      <c r="AK1322">
        <f t="shared" si="1000"/>
        <v>0</v>
      </c>
      <c r="AL1322">
        <f t="shared" si="1001"/>
        <v>0</v>
      </c>
      <c r="AM1322">
        <f t="shared" si="1002"/>
        <v>0</v>
      </c>
      <c r="AN1322">
        <f t="shared" si="1003"/>
        <v>0</v>
      </c>
      <c r="AO1322">
        <f t="shared" si="1004"/>
        <v>0</v>
      </c>
      <c r="AP1322">
        <f t="shared" si="1005"/>
        <v>0</v>
      </c>
      <c r="AQ1322">
        <f t="shared" si="1006"/>
        <v>0</v>
      </c>
      <c r="AR1322">
        <f t="shared" si="1007"/>
        <v>0</v>
      </c>
      <c r="AS1322">
        <f t="shared" si="1008"/>
        <v>0</v>
      </c>
      <c r="AT1322">
        <f t="shared" si="1009"/>
        <v>0</v>
      </c>
      <c r="AU1322">
        <f t="shared" si="1010"/>
        <v>0</v>
      </c>
    </row>
    <row r="1323" spans="1:50" ht="23.1" customHeight="1" x14ac:dyDescent="0.3">
      <c r="A1323" s="6" t="s">
        <v>404</v>
      </c>
      <c r="B1323" s="6" t="s">
        <v>405</v>
      </c>
      <c r="C1323" s="8" t="s">
        <v>154</v>
      </c>
      <c r="D1323" s="9">
        <v>10</v>
      </c>
      <c r="E1323" s="9"/>
      <c r="F1323" s="9">
        <f t="shared" si="976"/>
        <v>0</v>
      </c>
      <c r="G1323" s="9"/>
      <c r="H1323" s="9">
        <f t="shared" si="977"/>
        <v>0</v>
      </c>
      <c r="I1323" s="9"/>
      <c r="J1323" s="9">
        <f t="shared" si="978"/>
        <v>0</v>
      </c>
      <c r="K1323" s="9">
        <f t="shared" si="979"/>
        <v>0</v>
      </c>
      <c r="L1323" s="9">
        <f t="shared" si="980"/>
        <v>0</v>
      </c>
      <c r="M1323" s="15"/>
      <c r="O1323" t="str">
        <f>""</f>
        <v/>
      </c>
      <c r="P1323" s="1" t="s">
        <v>129</v>
      </c>
      <c r="Q1323">
        <v>1</v>
      </c>
      <c r="R1323">
        <f t="shared" si="981"/>
        <v>0</v>
      </c>
      <c r="S1323">
        <f t="shared" si="982"/>
        <v>0</v>
      </c>
      <c r="T1323">
        <f t="shared" si="983"/>
        <v>0</v>
      </c>
      <c r="U1323">
        <f t="shared" si="984"/>
        <v>0</v>
      </c>
      <c r="V1323">
        <f t="shared" si="985"/>
        <v>0</v>
      </c>
      <c r="W1323">
        <f t="shared" si="986"/>
        <v>0</v>
      </c>
      <c r="X1323">
        <f t="shared" si="987"/>
        <v>0</v>
      </c>
      <c r="Y1323">
        <f t="shared" si="988"/>
        <v>0</v>
      </c>
      <c r="Z1323">
        <f t="shared" si="989"/>
        <v>0</v>
      </c>
      <c r="AA1323">
        <f t="shared" si="990"/>
        <v>0</v>
      </c>
      <c r="AB1323">
        <f t="shared" si="991"/>
        <v>0</v>
      </c>
      <c r="AC1323">
        <f t="shared" si="992"/>
        <v>0</v>
      </c>
      <c r="AD1323">
        <f t="shared" si="993"/>
        <v>0</v>
      </c>
      <c r="AE1323">
        <f t="shared" si="994"/>
        <v>0</v>
      </c>
      <c r="AF1323">
        <f t="shared" si="995"/>
        <v>0</v>
      </c>
      <c r="AG1323">
        <f t="shared" si="996"/>
        <v>0</v>
      </c>
      <c r="AH1323">
        <f t="shared" si="997"/>
        <v>0</v>
      </c>
      <c r="AI1323">
        <f t="shared" si="998"/>
        <v>0</v>
      </c>
      <c r="AJ1323">
        <f t="shared" si="999"/>
        <v>0</v>
      </c>
      <c r="AK1323">
        <f t="shared" si="1000"/>
        <v>0</v>
      </c>
      <c r="AL1323">
        <f t="shared" si="1001"/>
        <v>0</v>
      </c>
      <c r="AM1323">
        <f t="shared" si="1002"/>
        <v>0</v>
      </c>
      <c r="AN1323">
        <f t="shared" si="1003"/>
        <v>0</v>
      </c>
      <c r="AO1323">
        <f t="shared" si="1004"/>
        <v>0</v>
      </c>
      <c r="AP1323">
        <f t="shared" si="1005"/>
        <v>0</v>
      </c>
      <c r="AQ1323">
        <f t="shared" si="1006"/>
        <v>0</v>
      </c>
      <c r="AR1323">
        <f t="shared" si="1007"/>
        <v>0</v>
      </c>
      <c r="AS1323">
        <f t="shared" si="1008"/>
        <v>0</v>
      </c>
      <c r="AT1323">
        <f t="shared" si="1009"/>
        <v>0</v>
      </c>
      <c r="AU1323">
        <f t="shared" si="1010"/>
        <v>0</v>
      </c>
    </row>
    <row r="1324" spans="1:50" ht="23.1" customHeight="1" x14ac:dyDescent="0.3">
      <c r="A1324" s="6" t="s">
        <v>447</v>
      </c>
      <c r="B1324" s="6" t="s">
        <v>448</v>
      </c>
      <c r="C1324" s="8" t="s">
        <v>154</v>
      </c>
      <c r="D1324" s="9">
        <v>3</v>
      </c>
      <c r="E1324" s="9"/>
      <c r="F1324" s="9">
        <f t="shared" si="976"/>
        <v>0</v>
      </c>
      <c r="G1324" s="9"/>
      <c r="H1324" s="9">
        <f t="shared" si="977"/>
        <v>0</v>
      </c>
      <c r="I1324" s="9"/>
      <c r="J1324" s="9">
        <f t="shared" si="978"/>
        <v>0</v>
      </c>
      <c r="K1324" s="9">
        <f t="shared" si="979"/>
        <v>0</v>
      </c>
      <c r="L1324" s="9">
        <f t="shared" si="980"/>
        <v>0</v>
      </c>
      <c r="M1324" s="15"/>
      <c r="O1324" t="str">
        <f>""</f>
        <v/>
      </c>
      <c r="P1324" s="1" t="s">
        <v>129</v>
      </c>
      <c r="Q1324">
        <v>1</v>
      </c>
      <c r="R1324">
        <f t="shared" si="981"/>
        <v>0</v>
      </c>
      <c r="S1324">
        <f t="shared" si="982"/>
        <v>0</v>
      </c>
      <c r="T1324">
        <f t="shared" si="983"/>
        <v>0</v>
      </c>
      <c r="U1324">
        <f t="shared" si="984"/>
        <v>0</v>
      </c>
      <c r="V1324">
        <f t="shared" si="985"/>
        <v>0</v>
      </c>
      <c r="W1324">
        <f t="shared" si="986"/>
        <v>0</v>
      </c>
      <c r="X1324">
        <f t="shared" si="987"/>
        <v>0</v>
      </c>
      <c r="Y1324">
        <f t="shared" si="988"/>
        <v>0</v>
      </c>
      <c r="Z1324">
        <f t="shared" si="989"/>
        <v>0</v>
      </c>
      <c r="AA1324">
        <f t="shared" si="990"/>
        <v>0</v>
      </c>
      <c r="AB1324">
        <f t="shared" si="991"/>
        <v>0</v>
      </c>
      <c r="AC1324">
        <f t="shared" si="992"/>
        <v>0</v>
      </c>
      <c r="AD1324">
        <f t="shared" si="993"/>
        <v>0</v>
      </c>
      <c r="AE1324">
        <f t="shared" si="994"/>
        <v>0</v>
      </c>
      <c r="AF1324">
        <f t="shared" si="995"/>
        <v>0</v>
      </c>
      <c r="AG1324">
        <f t="shared" si="996"/>
        <v>0</v>
      </c>
      <c r="AH1324">
        <f t="shared" si="997"/>
        <v>0</v>
      </c>
      <c r="AI1324">
        <f t="shared" si="998"/>
        <v>0</v>
      </c>
      <c r="AJ1324">
        <f t="shared" si="999"/>
        <v>0</v>
      </c>
      <c r="AK1324">
        <f t="shared" si="1000"/>
        <v>0</v>
      </c>
      <c r="AL1324">
        <f t="shared" si="1001"/>
        <v>0</v>
      </c>
      <c r="AM1324">
        <f t="shared" si="1002"/>
        <v>0</v>
      </c>
      <c r="AN1324">
        <f t="shared" si="1003"/>
        <v>0</v>
      </c>
      <c r="AO1324">
        <f t="shared" si="1004"/>
        <v>0</v>
      </c>
      <c r="AP1324">
        <f t="shared" si="1005"/>
        <v>0</v>
      </c>
      <c r="AQ1324">
        <f t="shared" si="1006"/>
        <v>0</v>
      </c>
      <c r="AR1324">
        <f t="shared" si="1007"/>
        <v>0</v>
      </c>
      <c r="AS1324">
        <f t="shared" si="1008"/>
        <v>0</v>
      </c>
      <c r="AT1324">
        <f t="shared" si="1009"/>
        <v>0</v>
      </c>
      <c r="AU1324">
        <f t="shared" si="1010"/>
        <v>0</v>
      </c>
    </row>
    <row r="1325" spans="1:50" ht="23.1" customHeight="1" x14ac:dyDescent="0.3">
      <c r="A1325" s="6" t="s">
        <v>164</v>
      </c>
      <c r="B1325" s="6" t="s">
        <v>351</v>
      </c>
      <c r="C1325" s="8" t="s">
        <v>154</v>
      </c>
      <c r="D1325" s="9">
        <v>10</v>
      </c>
      <c r="E1325" s="9"/>
      <c r="F1325" s="9">
        <f t="shared" si="976"/>
        <v>0</v>
      </c>
      <c r="G1325" s="9"/>
      <c r="H1325" s="9">
        <f t="shared" si="977"/>
        <v>0</v>
      </c>
      <c r="I1325" s="9"/>
      <c r="J1325" s="9">
        <f t="shared" si="978"/>
        <v>0</v>
      </c>
      <c r="K1325" s="9">
        <f t="shared" si="979"/>
        <v>0</v>
      </c>
      <c r="L1325" s="9">
        <f t="shared" si="980"/>
        <v>0</v>
      </c>
      <c r="M1325" s="15"/>
      <c r="O1325" t="str">
        <f>""</f>
        <v/>
      </c>
      <c r="P1325" s="1" t="s">
        <v>129</v>
      </c>
      <c r="Q1325">
        <v>1</v>
      </c>
      <c r="R1325">
        <f t="shared" si="981"/>
        <v>0</v>
      </c>
      <c r="S1325">
        <f t="shared" si="982"/>
        <v>0</v>
      </c>
      <c r="T1325">
        <f t="shared" si="983"/>
        <v>0</v>
      </c>
      <c r="U1325">
        <f t="shared" si="984"/>
        <v>0</v>
      </c>
      <c r="V1325">
        <f t="shared" si="985"/>
        <v>0</v>
      </c>
      <c r="W1325">
        <f t="shared" si="986"/>
        <v>0</v>
      </c>
      <c r="X1325">
        <f t="shared" si="987"/>
        <v>0</v>
      </c>
      <c r="Y1325">
        <f t="shared" si="988"/>
        <v>0</v>
      </c>
      <c r="Z1325">
        <f t="shared" si="989"/>
        <v>0</v>
      </c>
      <c r="AA1325">
        <f t="shared" si="990"/>
        <v>0</v>
      </c>
      <c r="AB1325">
        <f t="shared" si="991"/>
        <v>0</v>
      </c>
      <c r="AC1325">
        <f t="shared" si="992"/>
        <v>0</v>
      </c>
      <c r="AD1325">
        <f t="shared" si="993"/>
        <v>0</v>
      </c>
      <c r="AE1325">
        <f t="shared" si="994"/>
        <v>0</v>
      </c>
      <c r="AF1325">
        <f t="shared" si="995"/>
        <v>0</v>
      </c>
      <c r="AG1325">
        <f t="shared" si="996"/>
        <v>0</v>
      </c>
      <c r="AH1325">
        <f t="shared" si="997"/>
        <v>0</v>
      </c>
      <c r="AI1325">
        <f t="shared" si="998"/>
        <v>0</v>
      </c>
      <c r="AJ1325">
        <f t="shared" si="999"/>
        <v>0</v>
      </c>
      <c r="AK1325">
        <f t="shared" si="1000"/>
        <v>0</v>
      </c>
      <c r="AL1325">
        <f t="shared" si="1001"/>
        <v>0</v>
      </c>
      <c r="AM1325">
        <f t="shared" si="1002"/>
        <v>0</v>
      </c>
      <c r="AN1325">
        <f t="shared" si="1003"/>
        <v>0</v>
      </c>
      <c r="AO1325">
        <f t="shared" si="1004"/>
        <v>0</v>
      </c>
      <c r="AP1325">
        <f t="shared" si="1005"/>
        <v>0</v>
      </c>
      <c r="AQ1325">
        <f t="shared" si="1006"/>
        <v>0</v>
      </c>
      <c r="AR1325">
        <f t="shared" si="1007"/>
        <v>0</v>
      </c>
      <c r="AS1325">
        <f t="shared" si="1008"/>
        <v>0</v>
      </c>
      <c r="AT1325">
        <f t="shared" si="1009"/>
        <v>0</v>
      </c>
      <c r="AU1325">
        <f t="shared" si="1010"/>
        <v>0</v>
      </c>
    </row>
    <row r="1326" spans="1:50" ht="23.1" customHeight="1" x14ac:dyDescent="0.3">
      <c r="A1326" s="6" t="s">
        <v>39</v>
      </c>
      <c r="B1326" s="6" t="s">
        <v>40</v>
      </c>
      <c r="C1326" s="8" t="s">
        <v>38</v>
      </c>
      <c r="D1326" s="9">
        <v>20</v>
      </c>
      <c r="E1326" s="9"/>
      <c r="F1326" s="9">
        <f t="shared" si="976"/>
        <v>0</v>
      </c>
      <c r="G1326" s="9"/>
      <c r="H1326" s="9">
        <f t="shared" si="977"/>
        <v>0</v>
      </c>
      <c r="I1326" s="9"/>
      <c r="J1326" s="9">
        <f t="shared" si="978"/>
        <v>0</v>
      </c>
      <c r="K1326" s="9">
        <f t="shared" si="979"/>
        <v>0</v>
      </c>
      <c r="L1326" s="9">
        <f t="shared" si="980"/>
        <v>0</v>
      </c>
      <c r="M1326" s="9"/>
      <c r="O1326" t="str">
        <f>"01"</f>
        <v>01</v>
      </c>
      <c r="P1326" s="1" t="s">
        <v>129</v>
      </c>
      <c r="Q1326">
        <v>1</v>
      </c>
      <c r="R1326">
        <f t="shared" si="981"/>
        <v>0</v>
      </c>
      <c r="S1326">
        <f t="shared" si="982"/>
        <v>0</v>
      </c>
      <c r="T1326">
        <f t="shared" si="983"/>
        <v>0</v>
      </c>
      <c r="U1326">
        <f t="shared" si="984"/>
        <v>0</v>
      </c>
      <c r="V1326">
        <f t="shared" si="985"/>
        <v>0</v>
      </c>
      <c r="W1326">
        <f t="shared" si="986"/>
        <v>0</v>
      </c>
      <c r="X1326">
        <f t="shared" si="987"/>
        <v>0</v>
      </c>
      <c r="Y1326">
        <f t="shared" si="988"/>
        <v>0</v>
      </c>
      <c r="Z1326">
        <f t="shared" si="989"/>
        <v>0</v>
      </c>
      <c r="AA1326">
        <f t="shared" si="990"/>
        <v>0</v>
      </c>
      <c r="AB1326">
        <f t="shared" si="991"/>
        <v>0</v>
      </c>
      <c r="AC1326">
        <f t="shared" si="992"/>
        <v>0</v>
      </c>
      <c r="AD1326">
        <f t="shared" si="993"/>
        <v>0</v>
      </c>
      <c r="AE1326">
        <f t="shared" si="994"/>
        <v>0</v>
      </c>
      <c r="AF1326">
        <f t="shared" si="995"/>
        <v>0</v>
      </c>
      <c r="AG1326">
        <f t="shared" si="996"/>
        <v>0</v>
      </c>
      <c r="AH1326">
        <f t="shared" si="997"/>
        <v>0</v>
      </c>
      <c r="AI1326">
        <f t="shared" si="998"/>
        <v>0</v>
      </c>
      <c r="AJ1326">
        <f t="shared" si="999"/>
        <v>0</v>
      </c>
      <c r="AK1326">
        <f t="shared" si="1000"/>
        <v>0</v>
      </c>
      <c r="AL1326">
        <f t="shared" si="1001"/>
        <v>0</v>
      </c>
      <c r="AM1326">
        <f t="shared" si="1002"/>
        <v>0</v>
      </c>
      <c r="AN1326">
        <f t="shared" si="1003"/>
        <v>0</v>
      </c>
      <c r="AO1326">
        <f t="shared" si="1004"/>
        <v>0</v>
      </c>
      <c r="AP1326">
        <f t="shared" si="1005"/>
        <v>0</v>
      </c>
      <c r="AQ1326">
        <f t="shared" si="1006"/>
        <v>0</v>
      </c>
      <c r="AR1326">
        <f t="shared" si="1007"/>
        <v>0</v>
      </c>
      <c r="AS1326">
        <f t="shared" si="1008"/>
        <v>0</v>
      </c>
      <c r="AT1326">
        <f t="shared" si="1009"/>
        <v>0</v>
      </c>
      <c r="AU1326">
        <f t="shared" si="1010"/>
        <v>0</v>
      </c>
    </row>
    <row r="1327" spans="1:50" ht="23.1" customHeight="1" x14ac:dyDescent="0.3">
      <c r="A1327" s="6" t="s">
        <v>355</v>
      </c>
      <c r="B1327" s="6" t="s">
        <v>356</v>
      </c>
      <c r="C1327" s="8" t="s">
        <v>44</v>
      </c>
      <c r="D1327" s="9">
        <v>134</v>
      </c>
      <c r="E1327" s="9"/>
      <c r="F1327" s="9">
        <f t="shared" si="976"/>
        <v>0</v>
      </c>
      <c r="G1327" s="9"/>
      <c r="H1327" s="9">
        <f t="shared" si="977"/>
        <v>0</v>
      </c>
      <c r="I1327" s="9"/>
      <c r="J1327" s="9">
        <f t="shared" si="978"/>
        <v>0</v>
      </c>
      <c r="K1327" s="9">
        <f t="shared" si="979"/>
        <v>0</v>
      </c>
      <c r="L1327" s="9">
        <f t="shared" si="980"/>
        <v>0</v>
      </c>
      <c r="M1327" s="15"/>
      <c r="O1327" t="str">
        <f>""</f>
        <v/>
      </c>
      <c r="P1327" s="1" t="s">
        <v>129</v>
      </c>
      <c r="Q1327">
        <v>1</v>
      </c>
      <c r="R1327">
        <f t="shared" si="981"/>
        <v>0</v>
      </c>
      <c r="S1327">
        <f t="shared" si="982"/>
        <v>0</v>
      </c>
      <c r="T1327">
        <f t="shared" si="983"/>
        <v>0</v>
      </c>
      <c r="U1327">
        <f t="shared" si="984"/>
        <v>0</v>
      </c>
      <c r="V1327">
        <f t="shared" si="985"/>
        <v>0</v>
      </c>
      <c r="W1327">
        <f t="shared" si="986"/>
        <v>0</v>
      </c>
      <c r="X1327">
        <f t="shared" si="987"/>
        <v>0</v>
      </c>
      <c r="Y1327">
        <f t="shared" si="988"/>
        <v>0</v>
      </c>
      <c r="Z1327">
        <f t="shared" si="989"/>
        <v>0</v>
      </c>
      <c r="AA1327">
        <f t="shared" si="990"/>
        <v>0</v>
      </c>
      <c r="AB1327">
        <f t="shared" si="991"/>
        <v>0</v>
      </c>
      <c r="AC1327">
        <f t="shared" si="992"/>
        <v>0</v>
      </c>
      <c r="AD1327">
        <f t="shared" si="993"/>
        <v>0</v>
      </c>
      <c r="AE1327">
        <f t="shared" si="994"/>
        <v>0</v>
      </c>
      <c r="AF1327">
        <f t="shared" si="995"/>
        <v>0</v>
      </c>
      <c r="AG1327">
        <f t="shared" si="996"/>
        <v>0</v>
      </c>
      <c r="AH1327">
        <f t="shared" si="997"/>
        <v>0</v>
      </c>
      <c r="AI1327">
        <f t="shared" si="998"/>
        <v>0</v>
      </c>
      <c r="AJ1327">
        <f t="shared" si="999"/>
        <v>0</v>
      </c>
      <c r="AK1327">
        <f t="shared" si="1000"/>
        <v>0</v>
      </c>
      <c r="AL1327">
        <f t="shared" si="1001"/>
        <v>0</v>
      </c>
      <c r="AM1327">
        <f t="shared" si="1002"/>
        <v>0</v>
      </c>
      <c r="AN1327">
        <f t="shared" si="1003"/>
        <v>0</v>
      </c>
      <c r="AO1327">
        <f t="shared" si="1004"/>
        <v>0</v>
      </c>
      <c r="AP1327">
        <f t="shared" si="1005"/>
        <v>0</v>
      </c>
      <c r="AQ1327">
        <f t="shared" si="1006"/>
        <v>0</v>
      </c>
      <c r="AR1327">
        <f t="shared" si="1007"/>
        <v>0</v>
      </c>
      <c r="AS1327">
        <f t="shared" si="1008"/>
        <v>0</v>
      </c>
      <c r="AT1327">
        <f t="shared" si="1009"/>
        <v>0</v>
      </c>
      <c r="AU1327">
        <f t="shared" si="1010"/>
        <v>0</v>
      </c>
    </row>
    <row r="1328" spans="1:50" ht="23.1" customHeight="1" x14ac:dyDescent="0.3">
      <c r="A1328" s="6" t="s">
        <v>357</v>
      </c>
      <c r="B1328" s="6" t="s">
        <v>280</v>
      </c>
      <c r="C1328" s="8" t="s">
        <v>281</v>
      </c>
      <c r="D1328" s="9">
        <v>24.9</v>
      </c>
      <c r="E1328" s="9"/>
      <c r="F1328" s="9">
        <f t="shared" si="976"/>
        <v>0</v>
      </c>
      <c r="G1328" s="9"/>
      <c r="H1328" s="9">
        <f t="shared" si="977"/>
        <v>0</v>
      </c>
      <c r="I1328" s="9"/>
      <c r="J1328" s="9">
        <f t="shared" si="978"/>
        <v>0</v>
      </c>
      <c r="K1328" s="9">
        <f t="shared" si="979"/>
        <v>0</v>
      </c>
      <c r="L1328" s="9">
        <f t="shared" si="980"/>
        <v>0</v>
      </c>
      <c r="M1328" s="15"/>
      <c r="O1328" t="str">
        <f>""</f>
        <v/>
      </c>
      <c r="P1328" s="1" t="s">
        <v>129</v>
      </c>
      <c r="Q1328">
        <v>1</v>
      </c>
      <c r="R1328">
        <f t="shared" si="981"/>
        <v>0</v>
      </c>
      <c r="S1328">
        <f t="shared" si="982"/>
        <v>0</v>
      </c>
      <c r="T1328">
        <f t="shared" si="983"/>
        <v>0</v>
      </c>
      <c r="U1328">
        <f t="shared" si="984"/>
        <v>0</v>
      </c>
      <c r="V1328">
        <f t="shared" si="985"/>
        <v>0</v>
      </c>
      <c r="W1328">
        <f t="shared" si="986"/>
        <v>0</v>
      </c>
      <c r="X1328">
        <f t="shared" si="987"/>
        <v>0</v>
      </c>
      <c r="Y1328">
        <f t="shared" si="988"/>
        <v>0</v>
      </c>
      <c r="Z1328">
        <f t="shared" si="989"/>
        <v>0</v>
      </c>
      <c r="AA1328">
        <f t="shared" si="990"/>
        <v>0</v>
      </c>
      <c r="AB1328">
        <f t="shared" si="991"/>
        <v>0</v>
      </c>
      <c r="AC1328">
        <f t="shared" si="992"/>
        <v>0</v>
      </c>
      <c r="AD1328">
        <f t="shared" si="993"/>
        <v>0</v>
      </c>
      <c r="AE1328">
        <f t="shared" si="994"/>
        <v>0</v>
      </c>
      <c r="AF1328">
        <f t="shared" si="995"/>
        <v>0</v>
      </c>
      <c r="AG1328">
        <f t="shared" si="996"/>
        <v>0</v>
      </c>
      <c r="AH1328">
        <f t="shared" si="997"/>
        <v>0</v>
      </c>
      <c r="AI1328">
        <f t="shared" si="998"/>
        <v>0</v>
      </c>
      <c r="AJ1328">
        <f t="shared" si="999"/>
        <v>0</v>
      </c>
      <c r="AK1328">
        <f t="shared" si="1000"/>
        <v>0</v>
      </c>
      <c r="AL1328">
        <f t="shared" si="1001"/>
        <v>0</v>
      </c>
      <c r="AM1328">
        <f t="shared" si="1002"/>
        <v>0</v>
      </c>
      <c r="AN1328">
        <f t="shared" si="1003"/>
        <v>0</v>
      </c>
      <c r="AO1328">
        <f t="shared" si="1004"/>
        <v>0</v>
      </c>
      <c r="AP1328">
        <f t="shared" si="1005"/>
        <v>0</v>
      </c>
      <c r="AQ1328">
        <f t="shared" si="1006"/>
        <v>0</v>
      </c>
      <c r="AR1328">
        <f t="shared" si="1007"/>
        <v>0</v>
      </c>
      <c r="AS1328">
        <f t="shared" si="1008"/>
        <v>0</v>
      </c>
      <c r="AT1328">
        <f t="shared" si="1009"/>
        <v>0</v>
      </c>
      <c r="AU1328">
        <f t="shared" si="1010"/>
        <v>0</v>
      </c>
    </row>
    <row r="1329" spans="1:50" ht="23.1" customHeight="1" x14ac:dyDescent="0.3">
      <c r="A1329" s="7"/>
      <c r="B1329" s="7"/>
      <c r="C1329" s="14"/>
      <c r="D1329" s="9"/>
      <c r="E1329" s="9"/>
      <c r="F1329" s="9"/>
      <c r="G1329" s="9"/>
      <c r="H1329" s="9"/>
      <c r="I1329" s="9"/>
      <c r="J1329" s="9"/>
      <c r="K1329" s="9"/>
      <c r="L1329" s="9"/>
      <c r="M1329" s="9"/>
    </row>
    <row r="1330" spans="1:50" ht="23.1" customHeight="1" x14ac:dyDescent="0.3">
      <c r="A1330" s="7"/>
      <c r="B1330" s="7"/>
      <c r="C1330" s="14"/>
      <c r="D1330" s="9"/>
      <c r="E1330" s="9"/>
      <c r="F1330" s="9"/>
      <c r="G1330" s="9"/>
      <c r="H1330" s="9"/>
      <c r="I1330" s="9"/>
      <c r="J1330" s="9"/>
      <c r="K1330" s="9"/>
      <c r="L1330" s="9"/>
      <c r="M1330" s="9"/>
    </row>
    <row r="1331" spans="1:50" ht="23.1" customHeight="1" x14ac:dyDescent="0.3">
      <c r="A1331" s="7"/>
      <c r="B1331" s="7"/>
      <c r="C1331" s="14"/>
      <c r="D1331" s="9"/>
      <c r="E1331" s="9"/>
      <c r="F1331" s="9"/>
      <c r="G1331" s="9"/>
      <c r="H1331" s="9"/>
      <c r="I1331" s="9"/>
      <c r="J1331" s="9"/>
      <c r="K1331" s="9"/>
      <c r="L1331" s="9"/>
      <c r="M1331" s="9"/>
    </row>
    <row r="1332" spans="1:50" ht="23.1" customHeight="1" x14ac:dyDescent="0.3">
      <c r="A1332" s="7"/>
      <c r="B1332" s="7"/>
      <c r="C1332" s="14"/>
      <c r="D1332" s="9"/>
      <c r="E1332" s="9"/>
      <c r="F1332" s="9"/>
      <c r="G1332" s="9"/>
      <c r="H1332" s="9"/>
      <c r="I1332" s="9"/>
      <c r="J1332" s="9"/>
      <c r="K1332" s="9"/>
      <c r="L1332" s="9"/>
      <c r="M1332" s="9"/>
    </row>
    <row r="1333" spans="1:50" ht="23.1" customHeight="1" x14ac:dyDescent="0.3">
      <c r="A1333" s="7"/>
      <c r="B1333" s="7"/>
      <c r="C1333" s="14"/>
      <c r="D1333" s="9"/>
      <c r="E1333" s="9"/>
      <c r="F1333" s="9"/>
      <c r="G1333" s="9"/>
      <c r="H1333" s="9"/>
      <c r="I1333" s="9"/>
      <c r="J1333" s="9"/>
      <c r="K1333" s="9"/>
      <c r="L1333" s="9"/>
      <c r="M1333" s="9"/>
    </row>
    <row r="1334" spans="1:50" ht="23.1" customHeight="1" x14ac:dyDescent="0.3">
      <c r="A1334" s="10" t="s">
        <v>131</v>
      </c>
      <c r="B1334" s="11"/>
      <c r="C1334" s="12"/>
      <c r="D1334" s="13"/>
      <c r="E1334" s="13"/>
      <c r="F1334" s="13">
        <f>ROUNDDOWN(SUMIF(Q1317:Q1333, "1", F1317:F1333), 0)</f>
        <v>0</v>
      </c>
      <c r="G1334" s="13"/>
      <c r="H1334" s="13">
        <f>ROUNDDOWN(SUMIF(Q1317:Q1333, "1", H1317:H1333), 0)</f>
        <v>0</v>
      </c>
      <c r="I1334" s="13"/>
      <c r="J1334" s="13">
        <f>ROUNDDOWN(SUMIF(Q1317:Q1333, "1", J1317:J1333), 0)</f>
        <v>0</v>
      </c>
      <c r="K1334" s="13"/>
      <c r="L1334" s="13">
        <f>F1334+H1334+J1334</f>
        <v>0</v>
      </c>
      <c r="M1334" s="13"/>
      <c r="R1334">
        <f t="shared" ref="R1334:AX1334" si="1011">ROUNDDOWN(SUM(R1317:R1328), 0)</f>
        <v>0</v>
      </c>
      <c r="S1334">
        <f t="shared" si="1011"/>
        <v>0</v>
      </c>
      <c r="T1334">
        <f t="shared" si="1011"/>
        <v>0</v>
      </c>
      <c r="U1334">
        <f t="shared" si="1011"/>
        <v>0</v>
      </c>
      <c r="V1334">
        <f t="shared" si="1011"/>
        <v>0</v>
      </c>
      <c r="W1334">
        <f t="shared" si="1011"/>
        <v>0</v>
      </c>
      <c r="X1334">
        <f t="shared" si="1011"/>
        <v>0</v>
      </c>
      <c r="Y1334">
        <f t="shared" si="1011"/>
        <v>0</v>
      </c>
      <c r="Z1334">
        <f t="shared" si="1011"/>
        <v>0</v>
      </c>
      <c r="AA1334">
        <f t="shared" si="1011"/>
        <v>0</v>
      </c>
      <c r="AB1334">
        <f t="shared" si="1011"/>
        <v>0</v>
      </c>
      <c r="AC1334">
        <f t="shared" si="1011"/>
        <v>0</v>
      </c>
      <c r="AD1334">
        <f t="shared" si="1011"/>
        <v>0</v>
      </c>
      <c r="AE1334">
        <f t="shared" si="1011"/>
        <v>0</v>
      </c>
      <c r="AF1334">
        <f t="shared" si="1011"/>
        <v>0</v>
      </c>
      <c r="AG1334">
        <f t="shared" si="1011"/>
        <v>0</v>
      </c>
      <c r="AH1334">
        <f t="shared" si="1011"/>
        <v>0</v>
      </c>
      <c r="AI1334">
        <f t="shared" si="1011"/>
        <v>0</v>
      </c>
      <c r="AJ1334">
        <f t="shared" si="1011"/>
        <v>0</v>
      </c>
      <c r="AK1334">
        <f t="shared" si="1011"/>
        <v>0</v>
      </c>
      <c r="AL1334">
        <f t="shared" si="1011"/>
        <v>0</v>
      </c>
      <c r="AM1334">
        <f t="shared" si="1011"/>
        <v>0</v>
      </c>
      <c r="AN1334">
        <f t="shared" si="1011"/>
        <v>0</v>
      </c>
      <c r="AO1334">
        <f t="shared" si="1011"/>
        <v>0</v>
      </c>
      <c r="AP1334">
        <f t="shared" si="1011"/>
        <v>0</v>
      </c>
      <c r="AQ1334">
        <f t="shared" si="1011"/>
        <v>0</v>
      </c>
      <c r="AR1334">
        <f t="shared" si="1011"/>
        <v>0</v>
      </c>
      <c r="AS1334">
        <f t="shared" si="1011"/>
        <v>0</v>
      </c>
      <c r="AT1334">
        <f t="shared" si="1011"/>
        <v>0</v>
      </c>
      <c r="AU1334">
        <f t="shared" si="1011"/>
        <v>0</v>
      </c>
      <c r="AV1334">
        <f t="shared" si="1011"/>
        <v>0</v>
      </c>
      <c r="AW1334">
        <f t="shared" si="1011"/>
        <v>0</v>
      </c>
      <c r="AX1334">
        <f t="shared" si="1011"/>
        <v>0</v>
      </c>
    </row>
    <row r="1335" spans="1:50" ht="23.1" customHeight="1" x14ac:dyDescent="0.3">
      <c r="A1335" s="57" t="s">
        <v>557</v>
      </c>
      <c r="B1335" s="58"/>
      <c r="C1335" s="58"/>
      <c r="D1335" s="58"/>
      <c r="E1335" s="58"/>
      <c r="F1335" s="58"/>
      <c r="G1335" s="58"/>
      <c r="H1335" s="58"/>
      <c r="I1335" s="58"/>
      <c r="J1335" s="58"/>
      <c r="K1335" s="58"/>
      <c r="L1335" s="58"/>
      <c r="M1335" s="58"/>
    </row>
    <row r="1336" spans="1:50" ht="23.1" customHeight="1" x14ac:dyDescent="0.3">
      <c r="A1336" s="6" t="s">
        <v>90</v>
      </c>
      <c r="B1336" s="6" t="s">
        <v>91</v>
      </c>
      <c r="C1336" s="8" t="s">
        <v>27</v>
      </c>
      <c r="D1336" s="9">
        <v>7.5</v>
      </c>
      <c r="E1336" s="9"/>
      <c r="F1336" s="9">
        <f>ROUNDDOWN(D1336*E1336, 0)</f>
        <v>0</v>
      </c>
      <c r="G1336" s="9">
        <v>0</v>
      </c>
      <c r="H1336" s="9">
        <f>ROUNDDOWN(D1336*G1336, 0)</f>
        <v>0</v>
      </c>
      <c r="I1336" s="9">
        <v>0</v>
      </c>
      <c r="J1336" s="9">
        <f>ROUNDDOWN(D1336*I1336, 0)</f>
        <v>0</v>
      </c>
      <c r="K1336" s="9">
        <f>E1336+G1336+I1336</f>
        <v>0</v>
      </c>
      <c r="L1336" s="9">
        <f>F1336+H1336+J1336</f>
        <v>0</v>
      </c>
      <c r="M1336" s="9"/>
      <c r="O1336" t="str">
        <f>"01"</f>
        <v>01</v>
      </c>
      <c r="P1336" s="1" t="s">
        <v>129</v>
      </c>
      <c r="Q1336">
        <v>1</v>
      </c>
      <c r="R1336">
        <f>IF(P1336="기계경비", J1336, 0)</f>
        <v>0</v>
      </c>
      <c r="S1336">
        <f>IF(P1336="운반비", J1336, 0)</f>
        <v>0</v>
      </c>
      <c r="T1336">
        <f>IF(P1336="작업부산물", F1336, 0)</f>
        <v>0</v>
      </c>
      <c r="U1336">
        <f>IF(P1336="관급", F1336, 0)</f>
        <v>0</v>
      </c>
      <c r="V1336">
        <f>IF(P1336="외주비", J1336, 0)</f>
        <v>0</v>
      </c>
      <c r="W1336">
        <f>IF(P1336="장비비", J1336, 0)</f>
        <v>0</v>
      </c>
      <c r="X1336">
        <f>IF(P1336="폐기물처리비", J1336, 0)</f>
        <v>0</v>
      </c>
      <c r="Y1336">
        <f>IF(P1336="가설비", J1336, 0)</f>
        <v>0</v>
      </c>
      <c r="Z1336">
        <f>IF(P1336="잡비제외분", F1336, 0)</f>
        <v>0</v>
      </c>
      <c r="AA1336">
        <f>IF(P1336="사급자재대", L1336, 0)</f>
        <v>0</v>
      </c>
      <c r="AB1336">
        <f>IF(P1336="관급자재대", L1336, 0)</f>
        <v>0</v>
      </c>
      <c r="AC1336">
        <f>IF(P1336="관급자 관급 자재대", L1336, 0)</f>
        <v>0</v>
      </c>
      <c r="AD1336">
        <f>IF(P1336="사용자항목2", L1336, 0)</f>
        <v>0</v>
      </c>
      <c r="AE1336">
        <f>IF(P1336="안전관리비", L1336, 0)</f>
        <v>0</v>
      </c>
      <c r="AF1336">
        <f>IF(P1336="품질관리비", L1336, 0)</f>
        <v>0</v>
      </c>
      <c r="AG1336">
        <f>IF(P1336="사용자항목5", L1336, 0)</f>
        <v>0</v>
      </c>
      <c r="AH1336">
        <f>IF(P1336="사용자항목6", L1336, 0)</f>
        <v>0</v>
      </c>
      <c r="AI1336">
        <f>IF(P1336="사용자항목7", L1336, 0)</f>
        <v>0</v>
      </c>
      <c r="AJ1336">
        <f>IF(P1336="사용자항목8", L1336, 0)</f>
        <v>0</v>
      </c>
      <c r="AK1336">
        <f>IF(P1336="사용자항목9", L1336, 0)</f>
        <v>0</v>
      </c>
      <c r="AL1336">
        <f>IF(P1336="사용자항목10", L1336, 0)</f>
        <v>0</v>
      </c>
      <c r="AM1336">
        <f>IF(P1336="사용자항목11", L1336, 0)</f>
        <v>0</v>
      </c>
      <c r="AN1336">
        <f>IF(P1336="사용자항목12", L1336, 0)</f>
        <v>0</v>
      </c>
      <c r="AO1336">
        <f>IF(P1336="사용자항목13", L1336, 0)</f>
        <v>0</v>
      </c>
      <c r="AP1336">
        <f>IF(P1336="사용자항목14", L1336, 0)</f>
        <v>0</v>
      </c>
      <c r="AQ1336">
        <f>IF(P1336="사용자항목15", L1336, 0)</f>
        <v>0</v>
      </c>
      <c r="AR1336">
        <f>IF(P1336="사용자항목16", L1336, 0)</f>
        <v>0</v>
      </c>
      <c r="AS1336">
        <f>IF(P1336="사용자항목17", L1336, 0)</f>
        <v>0</v>
      </c>
      <c r="AT1336">
        <f>IF(P1336="사용자항목18", L1336, 0)</f>
        <v>0</v>
      </c>
      <c r="AU1336">
        <f>IF(P1336="사용자항목19", L1336, 0)</f>
        <v>0</v>
      </c>
    </row>
    <row r="1337" spans="1:50" ht="23.1" customHeight="1" x14ac:dyDescent="0.3">
      <c r="A1337" s="6" t="s">
        <v>450</v>
      </c>
      <c r="B1337" s="6" t="s">
        <v>451</v>
      </c>
      <c r="C1337" s="8" t="s">
        <v>27</v>
      </c>
      <c r="D1337" s="9">
        <v>7.5</v>
      </c>
      <c r="E1337" s="9"/>
      <c r="F1337" s="9">
        <f>ROUNDDOWN(D1337*E1337, 0)</f>
        <v>0</v>
      </c>
      <c r="G1337" s="9"/>
      <c r="H1337" s="9">
        <f>ROUNDDOWN(D1337*G1337, 0)</f>
        <v>0</v>
      </c>
      <c r="I1337" s="9"/>
      <c r="J1337" s="9">
        <f>ROUNDDOWN(D1337*I1337, 0)</f>
        <v>0</v>
      </c>
      <c r="K1337" s="9">
        <f>E1337+G1337+I1337</f>
        <v>0</v>
      </c>
      <c r="L1337" s="9">
        <f>F1337+H1337+J1337</f>
        <v>0</v>
      </c>
      <c r="M1337" s="15" t="s">
        <v>449</v>
      </c>
      <c r="O1337" t="str">
        <f>""</f>
        <v/>
      </c>
      <c r="P1337" s="1" t="s">
        <v>129</v>
      </c>
      <c r="Q1337">
        <v>1</v>
      </c>
      <c r="R1337">
        <f>IF(P1337="기계경비", J1337, 0)</f>
        <v>0</v>
      </c>
      <c r="S1337">
        <f>IF(P1337="운반비", J1337, 0)</f>
        <v>0</v>
      </c>
      <c r="T1337">
        <f>IF(P1337="작업부산물", F1337, 0)</f>
        <v>0</v>
      </c>
      <c r="U1337">
        <f>IF(P1337="관급", F1337, 0)</f>
        <v>0</v>
      </c>
      <c r="V1337">
        <f>IF(P1337="외주비", J1337, 0)</f>
        <v>0</v>
      </c>
      <c r="W1337">
        <f>IF(P1337="장비비", J1337, 0)</f>
        <v>0</v>
      </c>
      <c r="X1337">
        <f>IF(P1337="폐기물처리비", J1337, 0)</f>
        <v>0</v>
      </c>
      <c r="Y1337">
        <f>IF(P1337="가설비", J1337, 0)</f>
        <v>0</v>
      </c>
      <c r="Z1337">
        <f>IF(P1337="잡비제외분", F1337, 0)</f>
        <v>0</v>
      </c>
      <c r="AA1337">
        <f>IF(P1337="사급자재대", L1337, 0)</f>
        <v>0</v>
      </c>
      <c r="AB1337">
        <f>IF(P1337="관급자재대", L1337, 0)</f>
        <v>0</v>
      </c>
      <c r="AC1337">
        <f>IF(P1337="관급자 관급 자재대", L1337, 0)</f>
        <v>0</v>
      </c>
      <c r="AD1337">
        <f>IF(P1337="사용자항목2", L1337, 0)</f>
        <v>0</v>
      </c>
      <c r="AE1337">
        <f>IF(P1337="안전관리비", L1337, 0)</f>
        <v>0</v>
      </c>
      <c r="AF1337">
        <f>IF(P1337="품질관리비", L1337, 0)</f>
        <v>0</v>
      </c>
      <c r="AG1337">
        <f>IF(P1337="사용자항목5", L1337, 0)</f>
        <v>0</v>
      </c>
      <c r="AH1337">
        <f>IF(P1337="사용자항목6", L1337, 0)</f>
        <v>0</v>
      </c>
      <c r="AI1337">
        <f>IF(P1337="사용자항목7", L1337, 0)</f>
        <v>0</v>
      </c>
      <c r="AJ1337">
        <f>IF(P1337="사용자항목8", L1337, 0)</f>
        <v>0</v>
      </c>
      <c r="AK1337">
        <f>IF(P1337="사용자항목9", L1337, 0)</f>
        <v>0</v>
      </c>
      <c r="AL1337">
        <f>IF(P1337="사용자항목10", L1337, 0)</f>
        <v>0</v>
      </c>
      <c r="AM1337">
        <f>IF(P1337="사용자항목11", L1337, 0)</f>
        <v>0</v>
      </c>
      <c r="AN1337">
        <f>IF(P1337="사용자항목12", L1337, 0)</f>
        <v>0</v>
      </c>
      <c r="AO1337">
        <f>IF(P1337="사용자항목13", L1337, 0)</f>
        <v>0</v>
      </c>
      <c r="AP1337">
        <f>IF(P1337="사용자항목14", L1337, 0)</f>
        <v>0</v>
      </c>
      <c r="AQ1337">
        <f>IF(P1337="사용자항목15", L1337, 0)</f>
        <v>0</v>
      </c>
      <c r="AR1337">
        <f>IF(P1337="사용자항목16", L1337, 0)</f>
        <v>0</v>
      </c>
      <c r="AS1337">
        <f>IF(P1337="사용자항목17", L1337, 0)</f>
        <v>0</v>
      </c>
      <c r="AT1337">
        <f>IF(P1337="사용자항목18", L1337, 0)</f>
        <v>0</v>
      </c>
      <c r="AU1337">
        <f>IF(P1337="사용자항목19", L1337, 0)</f>
        <v>0</v>
      </c>
    </row>
    <row r="1338" spans="1:50" ht="23.1" customHeight="1" x14ac:dyDescent="0.3">
      <c r="A1338" s="7"/>
      <c r="B1338" s="7"/>
      <c r="C1338" s="14"/>
      <c r="D1338" s="9"/>
      <c r="E1338" s="9"/>
      <c r="F1338" s="9"/>
      <c r="G1338" s="9"/>
      <c r="H1338" s="9"/>
      <c r="I1338" s="9"/>
      <c r="J1338" s="9"/>
      <c r="K1338" s="9"/>
      <c r="L1338" s="9"/>
      <c r="M1338" s="9"/>
    </row>
    <row r="1339" spans="1:50" ht="23.1" customHeight="1" x14ac:dyDescent="0.3">
      <c r="A1339" s="7"/>
      <c r="B1339" s="7"/>
      <c r="C1339" s="14"/>
      <c r="D1339" s="9"/>
      <c r="E1339" s="9"/>
      <c r="F1339" s="9"/>
      <c r="G1339" s="9"/>
      <c r="H1339" s="9"/>
      <c r="I1339" s="9"/>
      <c r="J1339" s="9"/>
      <c r="K1339" s="9"/>
      <c r="L1339" s="9"/>
      <c r="M1339" s="9"/>
    </row>
    <row r="1340" spans="1:50" ht="23.1" customHeight="1" x14ac:dyDescent="0.3">
      <c r="A1340" s="7"/>
      <c r="B1340" s="7"/>
      <c r="C1340" s="14"/>
      <c r="D1340" s="9"/>
      <c r="E1340" s="9"/>
      <c r="F1340" s="9"/>
      <c r="G1340" s="9"/>
      <c r="H1340" s="9"/>
      <c r="I1340" s="9"/>
      <c r="J1340" s="9"/>
      <c r="K1340" s="9"/>
      <c r="L1340" s="9"/>
      <c r="M1340" s="9"/>
    </row>
    <row r="1341" spans="1:50" ht="23.1" customHeight="1" x14ac:dyDescent="0.3">
      <c r="A1341" s="7"/>
      <c r="B1341" s="7"/>
      <c r="C1341" s="14"/>
      <c r="D1341" s="9"/>
      <c r="E1341" s="9"/>
      <c r="F1341" s="9"/>
      <c r="G1341" s="9"/>
      <c r="H1341" s="9"/>
      <c r="I1341" s="9"/>
      <c r="J1341" s="9"/>
      <c r="K1341" s="9"/>
      <c r="L1341" s="9"/>
      <c r="M1341" s="9"/>
    </row>
    <row r="1342" spans="1:50" ht="23.1" customHeight="1" x14ac:dyDescent="0.3">
      <c r="A1342" s="7"/>
      <c r="B1342" s="7"/>
      <c r="C1342" s="14"/>
      <c r="D1342" s="9"/>
      <c r="E1342" s="9"/>
      <c r="F1342" s="9"/>
      <c r="G1342" s="9"/>
      <c r="H1342" s="9"/>
      <c r="I1342" s="9"/>
      <c r="J1342" s="9"/>
      <c r="K1342" s="9"/>
      <c r="L1342" s="9"/>
      <c r="M1342" s="9"/>
    </row>
    <row r="1343" spans="1:50" ht="23.1" customHeight="1" x14ac:dyDescent="0.3">
      <c r="A1343" s="7"/>
      <c r="B1343" s="7"/>
      <c r="C1343" s="14"/>
      <c r="D1343" s="9"/>
      <c r="E1343" s="9"/>
      <c r="F1343" s="9"/>
      <c r="G1343" s="9"/>
      <c r="H1343" s="9"/>
      <c r="I1343" s="9"/>
      <c r="J1343" s="9"/>
      <c r="K1343" s="9"/>
      <c r="L1343" s="9"/>
      <c r="M1343" s="9"/>
    </row>
    <row r="1344" spans="1:50" ht="23.1" customHeight="1" x14ac:dyDescent="0.3">
      <c r="A1344" s="7"/>
      <c r="B1344" s="7"/>
      <c r="C1344" s="14"/>
      <c r="D1344" s="9"/>
      <c r="E1344" s="9"/>
      <c r="F1344" s="9"/>
      <c r="G1344" s="9"/>
      <c r="H1344" s="9"/>
      <c r="I1344" s="9"/>
      <c r="J1344" s="9"/>
      <c r="K1344" s="9"/>
      <c r="L1344" s="9"/>
      <c r="M1344" s="9"/>
    </row>
    <row r="1345" spans="1:50" ht="23.1" customHeight="1" x14ac:dyDescent="0.3">
      <c r="A1345" s="7"/>
      <c r="B1345" s="7"/>
      <c r="C1345" s="14"/>
      <c r="D1345" s="9"/>
      <c r="E1345" s="9"/>
      <c r="F1345" s="9"/>
      <c r="G1345" s="9"/>
      <c r="H1345" s="9"/>
      <c r="I1345" s="9"/>
      <c r="J1345" s="9"/>
      <c r="K1345" s="9"/>
      <c r="L1345" s="9"/>
      <c r="M1345" s="9"/>
    </row>
    <row r="1346" spans="1:50" ht="23.1" customHeight="1" x14ac:dyDescent="0.3">
      <c r="A1346" s="7"/>
      <c r="B1346" s="7"/>
      <c r="C1346" s="14"/>
      <c r="D1346" s="9"/>
      <c r="E1346" s="9"/>
      <c r="F1346" s="9"/>
      <c r="G1346" s="9"/>
      <c r="H1346" s="9"/>
      <c r="I1346" s="9"/>
      <c r="J1346" s="9"/>
      <c r="K1346" s="9"/>
      <c r="L1346" s="9"/>
      <c r="M1346" s="9"/>
    </row>
    <row r="1347" spans="1:50" ht="23.1" customHeight="1" x14ac:dyDescent="0.3">
      <c r="A1347" s="7"/>
      <c r="B1347" s="7"/>
      <c r="C1347" s="14"/>
      <c r="D1347" s="9"/>
      <c r="E1347" s="9"/>
      <c r="F1347" s="9"/>
      <c r="G1347" s="9"/>
      <c r="H1347" s="9"/>
      <c r="I1347" s="9"/>
      <c r="J1347" s="9"/>
      <c r="K1347" s="9"/>
      <c r="L1347" s="9"/>
      <c r="M1347" s="9"/>
    </row>
    <row r="1348" spans="1:50" ht="23.1" customHeight="1" x14ac:dyDescent="0.3">
      <c r="A1348" s="7"/>
      <c r="B1348" s="7"/>
      <c r="C1348" s="14"/>
      <c r="D1348" s="9"/>
      <c r="E1348" s="9"/>
      <c r="F1348" s="9"/>
      <c r="G1348" s="9"/>
      <c r="H1348" s="9"/>
      <c r="I1348" s="9"/>
      <c r="J1348" s="9"/>
      <c r="K1348" s="9"/>
      <c r="L1348" s="9"/>
      <c r="M1348" s="9"/>
    </row>
    <row r="1349" spans="1:50" ht="23.1" customHeight="1" x14ac:dyDescent="0.3">
      <c r="A1349" s="7"/>
      <c r="B1349" s="7"/>
      <c r="C1349" s="14"/>
      <c r="D1349" s="9"/>
      <c r="E1349" s="9"/>
      <c r="F1349" s="9"/>
      <c r="G1349" s="9"/>
      <c r="H1349" s="9"/>
      <c r="I1349" s="9"/>
      <c r="J1349" s="9"/>
      <c r="K1349" s="9"/>
      <c r="L1349" s="9"/>
      <c r="M1349" s="9"/>
    </row>
    <row r="1350" spans="1:50" ht="23.1" customHeight="1" x14ac:dyDescent="0.3">
      <c r="A1350" s="7"/>
      <c r="B1350" s="7"/>
      <c r="C1350" s="14"/>
      <c r="D1350" s="9"/>
      <c r="E1350" s="9"/>
      <c r="F1350" s="9"/>
      <c r="G1350" s="9"/>
      <c r="H1350" s="9"/>
      <c r="I1350" s="9"/>
      <c r="J1350" s="9"/>
      <c r="K1350" s="9"/>
      <c r="L1350" s="9"/>
      <c r="M1350" s="9"/>
    </row>
    <row r="1351" spans="1:50" ht="23.1" customHeight="1" x14ac:dyDescent="0.3">
      <c r="A1351" s="7"/>
      <c r="B1351" s="7"/>
      <c r="C1351" s="14"/>
      <c r="D1351" s="9"/>
      <c r="E1351" s="9"/>
      <c r="F1351" s="9"/>
      <c r="G1351" s="9"/>
      <c r="H1351" s="9"/>
      <c r="I1351" s="9"/>
      <c r="J1351" s="9"/>
      <c r="K1351" s="9"/>
      <c r="L1351" s="9"/>
      <c r="M1351" s="9"/>
    </row>
    <row r="1352" spans="1:50" ht="23.1" customHeight="1" x14ac:dyDescent="0.3">
      <c r="A1352" s="7"/>
      <c r="B1352" s="7"/>
      <c r="C1352" s="14"/>
      <c r="D1352" s="9"/>
      <c r="E1352" s="9"/>
      <c r="F1352" s="9"/>
      <c r="G1352" s="9"/>
      <c r="H1352" s="9"/>
      <c r="I1352" s="9"/>
      <c r="J1352" s="9"/>
      <c r="K1352" s="9"/>
      <c r="L1352" s="9"/>
      <c r="M1352" s="9"/>
    </row>
    <row r="1353" spans="1:50" ht="23.1" customHeight="1" x14ac:dyDescent="0.3">
      <c r="A1353" s="10" t="s">
        <v>131</v>
      </c>
      <c r="B1353" s="11"/>
      <c r="C1353" s="12"/>
      <c r="D1353" s="13"/>
      <c r="E1353" s="13"/>
      <c r="F1353" s="13">
        <f>ROUNDDOWN(SUMIF(Q1336:Q1352, "1", F1336:F1352), 0)</f>
        <v>0</v>
      </c>
      <c r="G1353" s="13"/>
      <c r="H1353" s="13">
        <f>ROUNDDOWN(SUMIF(Q1336:Q1352, "1", H1336:H1352), 0)</f>
        <v>0</v>
      </c>
      <c r="I1353" s="13"/>
      <c r="J1353" s="13">
        <f>ROUNDDOWN(SUMIF(Q1336:Q1352, "1", J1336:J1352), 0)</f>
        <v>0</v>
      </c>
      <c r="K1353" s="13"/>
      <c r="L1353" s="13">
        <f>F1353+H1353+J1353</f>
        <v>0</v>
      </c>
      <c r="M1353" s="13"/>
      <c r="R1353">
        <f t="shared" ref="R1353:AX1353" si="1012">ROUNDDOWN(SUM(R1336:R1337), 0)</f>
        <v>0</v>
      </c>
      <c r="S1353">
        <f t="shared" si="1012"/>
        <v>0</v>
      </c>
      <c r="T1353">
        <f t="shared" si="1012"/>
        <v>0</v>
      </c>
      <c r="U1353">
        <f t="shared" si="1012"/>
        <v>0</v>
      </c>
      <c r="V1353">
        <f t="shared" si="1012"/>
        <v>0</v>
      </c>
      <c r="W1353">
        <f t="shared" si="1012"/>
        <v>0</v>
      </c>
      <c r="X1353">
        <f t="shared" si="1012"/>
        <v>0</v>
      </c>
      <c r="Y1353">
        <f t="shared" si="1012"/>
        <v>0</v>
      </c>
      <c r="Z1353">
        <f t="shared" si="1012"/>
        <v>0</v>
      </c>
      <c r="AA1353">
        <f t="shared" si="1012"/>
        <v>0</v>
      </c>
      <c r="AB1353">
        <f t="shared" si="1012"/>
        <v>0</v>
      </c>
      <c r="AC1353">
        <f t="shared" si="1012"/>
        <v>0</v>
      </c>
      <c r="AD1353">
        <f t="shared" si="1012"/>
        <v>0</v>
      </c>
      <c r="AE1353">
        <f t="shared" si="1012"/>
        <v>0</v>
      </c>
      <c r="AF1353">
        <f t="shared" si="1012"/>
        <v>0</v>
      </c>
      <c r="AG1353">
        <f t="shared" si="1012"/>
        <v>0</v>
      </c>
      <c r="AH1353">
        <f t="shared" si="1012"/>
        <v>0</v>
      </c>
      <c r="AI1353">
        <f t="shared" si="1012"/>
        <v>0</v>
      </c>
      <c r="AJ1353">
        <f t="shared" si="1012"/>
        <v>0</v>
      </c>
      <c r="AK1353">
        <f t="shared" si="1012"/>
        <v>0</v>
      </c>
      <c r="AL1353">
        <f t="shared" si="1012"/>
        <v>0</v>
      </c>
      <c r="AM1353">
        <f t="shared" si="1012"/>
        <v>0</v>
      </c>
      <c r="AN1353">
        <f t="shared" si="1012"/>
        <v>0</v>
      </c>
      <c r="AO1353">
        <f t="shared" si="1012"/>
        <v>0</v>
      </c>
      <c r="AP1353">
        <f t="shared" si="1012"/>
        <v>0</v>
      </c>
      <c r="AQ1353">
        <f t="shared" si="1012"/>
        <v>0</v>
      </c>
      <c r="AR1353">
        <f t="shared" si="1012"/>
        <v>0</v>
      </c>
      <c r="AS1353">
        <f t="shared" si="1012"/>
        <v>0</v>
      </c>
      <c r="AT1353">
        <f t="shared" si="1012"/>
        <v>0</v>
      </c>
      <c r="AU1353">
        <f t="shared" si="1012"/>
        <v>0</v>
      </c>
      <c r="AV1353">
        <f t="shared" si="1012"/>
        <v>0</v>
      </c>
      <c r="AW1353">
        <f t="shared" si="1012"/>
        <v>0</v>
      </c>
      <c r="AX1353">
        <f t="shared" si="1012"/>
        <v>0</v>
      </c>
    </row>
    <row r="1354" spans="1:50" ht="23.1" customHeight="1" x14ac:dyDescent="0.3">
      <c r="A1354" s="57" t="s">
        <v>558</v>
      </c>
      <c r="B1354" s="58"/>
      <c r="C1354" s="58"/>
      <c r="D1354" s="58"/>
      <c r="E1354" s="58"/>
      <c r="F1354" s="58"/>
      <c r="G1354" s="58"/>
      <c r="H1354" s="58"/>
      <c r="I1354" s="58"/>
      <c r="J1354" s="58"/>
      <c r="K1354" s="58"/>
      <c r="L1354" s="58"/>
      <c r="M1354" s="58"/>
    </row>
    <row r="1355" spans="1:50" ht="23.1" customHeight="1" x14ac:dyDescent="0.3">
      <c r="A1355" s="6" t="s">
        <v>361</v>
      </c>
      <c r="B1355" s="6" t="s">
        <v>362</v>
      </c>
      <c r="C1355" s="8" t="s">
        <v>27</v>
      </c>
      <c r="D1355" s="9">
        <v>357</v>
      </c>
      <c r="E1355" s="9"/>
      <c r="F1355" s="9">
        <f>ROUNDDOWN(D1355*E1355, 0)</f>
        <v>0</v>
      </c>
      <c r="G1355" s="9"/>
      <c r="H1355" s="9">
        <f>ROUNDDOWN(D1355*G1355, 0)</f>
        <v>0</v>
      </c>
      <c r="I1355" s="9"/>
      <c r="J1355" s="9">
        <f>ROUNDDOWN(D1355*I1355, 0)</f>
        <v>0</v>
      </c>
      <c r="K1355" s="9">
        <f t="shared" ref="K1355:L1359" si="1013">E1355+G1355+I1355</f>
        <v>0</v>
      </c>
      <c r="L1355" s="9">
        <f t="shared" si="1013"/>
        <v>0</v>
      </c>
      <c r="M1355" s="15"/>
      <c r="O1355" t="str">
        <f>""</f>
        <v/>
      </c>
      <c r="P1355" s="1" t="s">
        <v>129</v>
      </c>
      <c r="Q1355">
        <v>1</v>
      </c>
      <c r="R1355">
        <f>IF(P1355="기계경비", J1355, 0)</f>
        <v>0</v>
      </c>
      <c r="S1355">
        <f>IF(P1355="운반비", J1355, 0)</f>
        <v>0</v>
      </c>
      <c r="T1355">
        <f>IF(P1355="작업부산물", F1355, 0)</f>
        <v>0</v>
      </c>
      <c r="U1355">
        <f>IF(P1355="관급", F1355, 0)</f>
        <v>0</v>
      </c>
      <c r="V1355">
        <f>IF(P1355="외주비", J1355, 0)</f>
        <v>0</v>
      </c>
      <c r="W1355">
        <f>IF(P1355="장비비", J1355, 0)</f>
        <v>0</v>
      </c>
      <c r="X1355">
        <f>IF(P1355="폐기물처리비", J1355, 0)</f>
        <v>0</v>
      </c>
      <c r="Y1355">
        <f>IF(P1355="가설비", J1355, 0)</f>
        <v>0</v>
      </c>
      <c r="Z1355">
        <f>IF(P1355="잡비제외분", F1355, 0)</f>
        <v>0</v>
      </c>
      <c r="AA1355">
        <f>IF(P1355="사급자재대", L1355, 0)</f>
        <v>0</v>
      </c>
      <c r="AB1355">
        <f>IF(P1355="관급자재대", L1355, 0)</f>
        <v>0</v>
      </c>
      <c r="AC1355">
        <f>IF(P1355="관급자 관급 자재대", L1355, 0)</f>
        <v>0</v>
      </c>
      <c r="AD1355">
        <f>IF(P1355="사용자항목2", L1355, 0)</f>
        <v>0</v>
      </c>
      <c r="AE1355">
        <f>IF(P1355="안전관리비", L1355, 0)</f>
        <v>0</v>
      </c>
      <c r="AF1355">
        <f>IF(P1355="품질관리비", L1355, 0)</f>
        <v>0</v>
      </c>
      <c r="AG1355">
        <f>IF(P1355="사용자항목5", L1355, 0)</f>
        <v>0</v>
      </c>
      <c r="AH1355">
        <f>IF(P1355="사용자항목6", L1355, 0)</f>
        <v>0</v>
      </c>
      <c r="AI1355">
        <f>IF(P1355="사용자항목7", L1355, 0)</f>
        <v>0</v>
      </c>
      <c r="AJ1355">
        <f>IF(P1355="사용자항목8", L1355, 0)</f>
        <v>0</v>
      </c>
      <c r="AK1355">
        <f>IF(P1355="사용자항목9", L1355, 0)</f>
        <v>0</v>
      </c>
      <c r="AL1355">
        <f>IF(P1355="사용자항목10", L1355, 0)</f>
        <v>0</v>
      </c>
      <c r="AM1355">
        <f>IF(P1355="사용자항목11", L1355, 0)</f>
        <v>0</v>
      </c>
      <c r="AN1355">
        <f>IF(P1355="사용자항목12", L1355, 0)</f>
        <v>0</v>
      </c>
      <c r="AO1355">
        <f>IF(P1355="사용자항목13", L1355, 0)</f>
        <v>0</v>
      </c>
      <c r="AP1355">
        <f>IF(P1355="사용자항목14", L1355, 0)</f>
        <v>0</v>
      </c>
      <c r="AQ1355">
        <f>IF(P1355="사용자항목15", L1355, 0)</f>
        <v>0</v>
      </c>
      <c r="AR1355">
        <f>IF(P1355="사용자항목16", L1355, 0)</f>
        <v>0</v>
      </c>
      <c r="AS1355">
        <f>IF(P1355="사용자항목17", L1355, 0)</f>
        <v>0</v>
      </c>
      <c r="AT1355">
        <f>IF(P1355="사용자항목18", L1355, 0)</f>
        <v>0</v>
      </c>
      <c r="AU1355">
        <f>IF(P1355="사용자항목19", L1355, 0)</f>
        <v>0</v>
      </c>
    </row>
    <row r="1356" spans="1:50" ht="23.1" customHeight="1" x14ac:dyDescent="0.3">
      <c r="A1356" s="6" t="s">
        <v>361</v>
      </c>
      <c r="B1356" s="6" t="s">
        <v>452</v>
      </c>
      <c r="C1356" s="8" t="s">
        <v>27</v>
      </c>
      <c r="D1356" s="9">
        <v>21.5</v>
      </c>
      <c r="E1356" s="9"/>
      <c r="F1356" s="9">
        <f>ROUNDDOWN(D1356*E1356, 0)</f>
        <v>0</v>
      </c>
      <c r="G1356" s="9"/>
      <c r="H1356" s="9">
        <f>ROUNDDOWN(D1356*G1356, 0)</f>
        <v>0</v>
      </c>
      <c r="I1356" s="9"/>
      <c r="J1356" s="9">
        <f>ROUNDDOWN(D1356*I1356, 0)</f>
        <v>0</v>
      </c>
      <c r="K1356" s="9">
        <f t="shared" si="1013"/>
        <v>0</v>
      </c>
      <c r="L1356" s="9">
        <f t="shared" si="1013"/>
        <v>0</v>
      </c>
      <c r="M1356" s="15"/>
      <c r="O1356" t="str">
        <f>""</f>
        <v/>
      </c>
      <c r="P1356" s="1" t="s">
        <v>129</v>
      </c>
      <c r="Q1356">
        <v>1</v>
      </c>
      <c r="R1356">
        <f>IF(P1356="기계경비", J1356, 0)</f>
        <v>0</v>
      </c>
      <c r="S1356">
        <f>IF(P1356="운반비", J1356, 0)</f>
        <v>0</v>
      </c>
      <c r="T1356">
        <f>IF(P1356="작업부산물", F1356, 0)</f>
        <v>0</v>
      </c>
      <c r="U1356">
        <f>IF(P1356="관급", F1356, 0)</f>
        <v>0</v>
      </c>
      <c r="V1356">
        <f>IF(P1356="외주비", J1356, 0)</f>
        <v>0</v>
      </c>
      <c r="W1356">
        <f>IF(P1356="장비비", J1356, 0)</f>
        <v>0</v>
      </c>
      <c r="X1356">
        <f>IF(P1356="폐기물처리비", J1356, 0)</f>
        <v>0</v>
      </c>
      <c r="Y1356">
        <f>IF(P1356="가설비", J1356, 0)</f>
        <v>0</v>
      </c>
      <c r="Z1356">
        <f>IF(P1356="잡비제외분", F1356, 0)</f>
        <v>0</v>
      </c>
      <c r="AA1356">
        <f>IF(P1356="사급자재대", L1356, 0)</f>
        <v>0</v>
      </c>
      <c r="AB1356">
        <f>IF(P1356="관급자재대", L1356, 0)</f>
        <v>0</v>
      </c>
      <c r="AC1356">
        <f>IF(P1356="관급자 관급 자재대", L1356, 0)</f>
        <v>0</v>
      </c>
      <c r="AD1356">
        <f>IF(P1356="사용자항목2", L1356, 0)</f>
        <v>0</v>
      </c>
      <c r="AE1356">
        <f>IF(P1356="안전관리비", L1356, 0)</f>
        <v>0</v>
      </c>
      <c r="AF1356">
        <f>IF(P1356="품질관리비", L1356, 0)</f>
        <v>0</v>
      </c>
      <c r="AG1356">
        <f>IF(P1356="사용자항목5", L1356, 0)</f>
        <v>0</v>
      </c>
      <c r="AH1356">
        <f>IF(P1356="사용자항목6", L1356, 0)</f>
        <v>0</v>
      </c>
      <c r="AI1356">
        <f>IF(P1356="사용자항목7", L1356, 0)</f>
        <v>0</v>
      </c>
      <c r="AJ1356">
        <f>IF(P1356="사용자항목8", L1356, 0)</f>
        <v>0</v>
      </c>
      <c r="AK1356">
        <f>IF(P1356="사용자항목9", L1356, 0)</f>
        <v>0</v>
      </c>
      <c r="AL1356">
        <f>IF(P1356="사용자항목10", L1356, 0)</f>
        <v>0</v>
      </c>
      <c r="AM1356">
        <f>IF(P1356="사용자항목11", L1356, 0)</f>
        <v>0</v>
      </c>
      <c r="AN1356">
        <f>IF(P1356="사용자항목12", L1356, 0)</f>
        <v>0</v>
      </c>
      <c r="AO1356">
        <f>IF(P1356="사용자항목13", L1356, 0)</f>
        <v>0</v>
      </c>
      <c r="AP1356">
        <f>IF(P1356="사용자항목14", L1356, 0)</f>
        <v>0</v>
      </c>
      <c r="AQ1356">
        <f>IF(P1356="사용자항목15", L1356, 0)</f>
        <v>0</v>
      </c>
      <c r="AR1356">
        <f>IF(P1356="사용자항목16", L1356, 0)</f>
        <v>0</v>
      </c>
      <c r="AS1356">
        <f>IF(P1356="사용자항목17", L1356, 0)</f>
        <v>0</v>
      </c>
      <c r="AT1356">
        <f>IF(P1356="사용자항목18", L1356, 0)</f>
        <v>0</v>
      </c>
      <c r="AU1356">
        <f>IF(P1356="사용자항목19", L1356, 0)</f>
        <v>0</v>
      </c>
    </row>
    <row r="1357" spans="1:50" ht="23.1" customHeight="1" x14ac:dyDescent="0.3">
      <c r="A1357" s="6" t="s">
        <v>453</v>
      </c>
      <c r="B1357" s="6" t="s">
        <v>454</v>
      </c>
      <c r="C1357" s="8" t="s">
        <v>27</v>
      </c>
      <c r="D1357" s="9">
        <v>21.5</v>
      </c>
      <c r="E1357" s="9"/>
      <c r="F1357" s="9">
        <f>ROUNDDOWN(D1357*E1357, 0)</f>
        <v>0</v>
      </c>
      <c r="G1357" s="9"/>
      <c r="H1357" s="9">
        <f>ROUNDDOWN(D1357*G1357, 0)</f>
        <v>0</v>
      </c>
      <c r="I1357" s="9"/>
      <c r="J1357" s="9">
        <f>ROUNDDOWN(D1357*I1357, 0)</f>
        <v>0</v>
      </c>
      <c r="K1357" s="9">
        <f t="shared" si="1013"/>
        <v>0</v>
      </c>
      <c r="L1357" s="9">
        <f t="shared" si="1013"/>
        <v>0</v>
      </c>
      <c r="M1357" s="15"/>
      <c r="O1357" t="str">
        <f>""</f>
        <v/>
      </c>
      <c r="P1357" s="1" t="s">
        <v>129</v>
      </c>
      <c r="Q1357">
        <v>1</v>
      </c>
      <c r="R1357">
        <f>IF(P1357="기계경비", J1357, 0)</f>
        <v>0</v>
      </c>
      <c r="S1357">
        <f>IF(P1357="운반비", J1357, 0)</f>
        <v>0</v>
      </c>
      <c r="T1357">
        <f>IF(P1357="작업부산물", F1357, 0)</f>
        <v>0</v>
      </c>
      <c r="U1357">
        <f>IF(P1357="관급", F1357, 0)</f>
        <v>0</v>
      </c>
      <c r="V1357">
        <f>IF(P1357="외주비", J1357, 0)</f>
        <v>0</v>
      </c>
      <c r="W1357">
        <f>IF(P1357="장비비", J1357, 0)</f>
        <v>0</v>
      </c>
      <c r="X1357">
        <f>IF(P1357="폐기물처리비", J1357, 0)</f>
        <v>0</v>
      </c>
      <c r="Y1357">
        <f>IF(P1357="가설비", J1357, 0)</f>
        <v>0</v>
      </c>
      <c r="Z1357">
        <f>IF(P1357="잡비제외분", F1357, 0)</f>
        <v>0</v>
      </c>
      <c r="AA1357">
        <f>IF(P1357="사급자재대", L1357, 0)</f>
        <v>0</v>
      </c>
      <c r="AB1357">
        <f>IF(P1357="관급자재대", L1357, 0)</f>
        <v>0</v>
      </c>
      <c r="AC1357">
        <f>IF(P1357="관급자 관급 자재대", L1357, 0)</f>
        <v>0</v>
      </c>
      <c r="AD1357">
        <f>IF(P1357="사용자항목2", L1357, 0)</f>
        <v>0</v>
      </c>
      <c r="AE1357">
        <f>IF(P1357="안전관리비", L1357, 0)</f>
        <v>0</v>
      </c>
      <c r="AF1357">
        <f>IF(P1357="품질관리비", L1357, 0)</f>
        <v>0</v>
      </c>
      <c r="AG1357">
        <f>IF(P1357="사용자항목5", L1357, 0)</f>
        <v>0</v>
      </c>
      <c r="AH1357">
        <f>IF(P1357="사용자항목6", L1357, 0)</f>
        <v>0</v>
      </c>
      <c r="AI1357">
        <f>IF(P1357="사용자항목7", L1357, 0)</f>
        <v>0</v>
      </c>
      <c r="AJ1357">
        <f>IF(P1357="사용자항목8", L1357, 0)</f>
        <v>0</v>
      </c>
      <c r="AK1357">
        <f>IF(P1357="사용자항목9", L1357, 0)</f>
        <v>0</v>
      </c>
      <c r="AL1357">
        <f>IF(P1357="사용자항목10", L1357, 0)</f>
        <v>0</v>
      </c>
      <c r="AM1357">
        <f>IF(P1357="사용자항목11", L1357, 0)</f>
        <v>0</v>
      </c>
      <c r="AN1357">
        <f>IF(P1357="사용자항목12", L1357, 0)</f>
        <v>0</v>
      </c>
      <c r="AO1357">
        <f>IF(P1357="사용자항목13", L1357, 0)</f>
        <v>0</v>
      </c>
      <c r="AP1357">
        <f>IF(P1357="사용자항목14", L1357, 0)</f>
        <v>0</v>
      </c>
      <c r="AQ1357">
        <f>IF(P1357="사용자항목15", L1357, 0)</f>
        <v>0</v>
      </c>
      <c r="AR1357">
        <f>IF(P1357="사용자항목16", L1357, 0)</f>
        <v>0</v>
      </c>
      <c r="AS1357">
        <f>IF(P1357="사용자항목17", L1357, 0)</f>
        <v>0</v>
      </c>
      <c r="AT1357">
        <f>IF(P1357="사용자항목18", L1357, 0)</f>
        <v>0</v>
      </c>
      <c r="AU1357">
        <f>IF(P1357="사용자항목19", L1357, 0)</f>
        <v>0</v>
      </c>
    </row>
    <row r="1358" spans="1:50" ht="23.1" customHeight="1" x14ac:dyDescent="0.3">
      <c r="A1358" s="6" t="s">
        <v>168</v>
      </c>
      <c r="B1358" s="7"/>
      <c r="C1358" s="8" t="s">
        <v>27</v>
      </c>
      <c r="D1358" s="9">
        <v>54.2</v>
      </c>
      <c r="E1358" s="9"/>
      <c r="F1358" s="9">
        <f>ROUNDDOWN(D1358*E1358, 0)</f>
        <v>0</v>
      </c>
      <c r="G1358" s="9"/>
      <c r="H1358" s="9">
        <f>ROUNDDOWN(D1358*G1358, 0)</f>
        <v>0</v>
      </c>
      <c r="I1358" s="9"/>
      <c r="J1358" s="9">
        <f>ROUNDDOWN(D1358*I1358, 0)</f>
        <v>0</v>
      </c>
      <c r="K1358" s="9">
        <f t="shared" si="1013"/>
        <v>0</v>
      </c>
      <c r="L1358" s="9">
        <f t="shared" si="1013"/>
        <v>0</v>
      </c>
      <c r="M1358" s="15"/>
      <c r="O1358" t="str">
        <f>""</f>
        <v/>
      </c>
      <c r="P1358" s="1" t="s">
        <v>129</v>
      </c>
      <c r="Q1358">
        <v>1</v>
      </c>
      <c r="R1358">
        <f>IF(P1358="기계경비", J1358, 0)</f>
        <v>0</v>
      </c>
      <c r="S1358">
        <f>IF(P1358="운반비", J1358, 0)</f>
        <v>0</v>
      </c>
      <c r="T1358">
        <f>IF(P1358="작업부산물", F1358, 0)</f>
        <v>0</v>
      </c>
      <c r="U1358">
        <f>IF(P1358="관급", F1358, 0)</f>
        <v>0</v>
      </c>
      <c r="V1358">
        <f>IF(P1358="외주비", J1358, 0)</f>
        <v>0</v>
      </c>
      <c r="W1358">
        <f>IF(P1358="장비비", J1358, 0)</f>
        <v>0</v>
      </c>
      <c r="X1358">
        <f>IF(P1358="폐기물처리비", J1358, 0)</f>
        <v>0</v>
      </c>
      <c r="Y1358">
        <f>IF(P1358="가설비", J1358, 0)</f>
        <v>0</v>
      </c>
      <c r="Z1358">
        <f>IF(P1358="잡비제외분", F1358, 0)</f>
        <v>0</v>
      </c>
      <c r="AA1358">
        <f>IF(P1358="사급자재대", L1358, 0)</f>
        <v>0</v>
      </c>
      <c r="AB1358">
        <f>IF(P1358="관급자재대", L1358, 0)</f>
        <v>0</v>
      </c>
      <c r="AC1358">
        <f>IF(P1358="관급자 관급 자재대", L1358, 0)</f>
        <v>0</v>
      </c>
      <c r="AD1358">
        <f>IF(P1358="사용자항목2", L1358, 0)</f>
        <v>0</v>
      </c>
      <c r="AE1358">
        <f>IF(P1358="안전관리비", L1358, 0)</f>
        <v>0</v>
      </c>
      <c r="AF1358">
        <f>IF(P1358="품질관리비", L1358, 0)</f>
        <v>0</v>
      </c>
      <c r="AG1358">
        <f>IF(P1358="사용자항목5", L1358, 0)</f>
        <v>0</v>
      </c>
      <c r="AH1358">
        <f>IF(P1358="사용자항목6", L1358, 0)</f>
        <v>0</v>
      </c>
      <c r="AI1358">
        <f>IF(P1358="사용자항목7", L1358, 0)</f>
        <v>0</v>
      </c>
      <c r="AJ1358">
        <f>IF(P1358="사용자항목8", L1358, 0)</f>
        <v>0</v>
      </c>
      <c r="AK1358">
        <f>IF(P1358="사용자항목9", L1358, 0)</f>
        <v>0</v>
      </c>
      <c r="AL1358">
        <f>IF(P1358="사용자항목10", L1358, 0)</f>
        <v>0</v>
      </c>
      <c r="AM1358">
        <f>IF(P1358="사용자항목11", L1358, 0)</f>
        <v>0</v>
      </c>
      <c r="AN1358">
        <f>IF(P1358="사용자항목12", L1358, 0)</f>
        <v>0</v>
      </c>
      <c r="AO1358">
        <f>IF(P1358="사용자항목13", L1358, 0)</f>
        <v>0</v>
      </c>
      <c r="AP1358">
        <f>IF(P1358="사용자항목14", L1358, 0)</f>
        <v>0</v>
      </c>
      <c r="AQ1358">
        <f>IF(P1358="사용자항목15", L1358, 0)</f>
        <v>0</v>
      </c>
      <c r="AR1358">
        <f>IF(P1358="사용자항목16", L1358, 0)</f>
        <v>0</v>
      </c>
      <c r="AS1358">
        <f>IF(P1358="사용자항목17", L1358, 0)</f>
        <v>0</v>
      </c>
      <c r="AT1358">
        <f>IF(P1358="사용자항목18", L1358, 0)</f>
        <v>0</v>
      </c>
      <c r="AU1358">
        <f>IF(P1358="사용자항목19", L1358, 0)</f>
        <v>0</v>
      </c>
    </row>
    <row r="1359" spans="1:50" ht="23.1" customHeight="1" x14ac:dyDescent="0.3">
      <c r="A1359" s="6" t="s">
        <v>138</v>
      </c>
      <c r="B1359" s="7"/>
      <c r="C1359" s="8" t="s">
        <v>27</v>
      </c>
      <c r="D1359" s="9">
        <v>260</v>
      </c>
      <c r="E1359" s="9"/>
      <c r="F1359" s="9">
        <f>ROUNDDOWN(D1359*E1359, 0)</f>
        <v>0</v>
      </c>
      <c r="G1359" s="9"/>
      <c r="H1359" s="9">
        <f>ROUNDDOWN(D1359*G1359, 0)</f>
        <v>0</v>
      </c>
      <c r="I1359" s="9"/>
      <c r="J1359" s="9">
        <f>ROUNDDOWN(D1359*I1359, 0)</f>
        <v>0</v>
      </c>
      <c r="K1359" s="9">
        <f t="shared" si="1013"/>
        <v>0</v>
      </c>
      <c r="L1359" s="9">
        <f t="shared" si="1013"/>
        <v>0</v>
      </c>
      <c r="M1359" s="15"/>
      <c r="O1359" t="str">
        <f>""</f>
        <v/>
      </c>
      <c r="P1359" s="1" t="s">
        <v>129</v>
      </c>
      <c r="Q1359">
        <v>1</v>
      </c>
      <c r="R1359">
        <f>IF(P1359="기계경비", J1359, 0)</f>
        <v>0</v>
      </c>
      <c r="S1359">
        <f>IF(P1359="운반비", J1359, 0)</f>
        <v>0</v>
      </c>
      <c r="T1359">
        <f>IF(P1359="작업부산물", F1359, 0)</f>
        <v>0</v>
      </c>
      <c r="U1359">
        <f>IF(P1359="관급", F1359, 0)</f>
        <v>0</v>
      </c>
      <c r="V1359">
        <f>IF(P1359="외주비", J1359, 0)</f>
        <v>0</v>
      </c>
      <c r="W1359">
        <f>IF(P1359="장비비", J1359, 0)</f>
        <v>0</v>
      </c>
      <c r="X1359">
        <f>IF(P1359="폐기물처리비", J1359, 0)</f>
        <v>0</v>
      </c>
      <c r="Y1359">
        <f>IF(P1359="가설비", J1359, 0)</f>
        <v>0</v>
      </c>
      <c r="Z1359">
        <f>IF(P1359="잡비제외분", F1359, 0)</f>
        <v>0</v>
      </c>
      <c r="AA1359">
        <f>IF(P1359="사급자재대", L1359, 0)</f>
        <v>0</v>
      </c>
      <c r="AB1359">
        <f>IF(P1359="관급자재대", L1359, 0)</f>
        <v>0</v>
      </c>
      <c r="AC1359">
        <f>IF(P1359="관급자 관급 자재대", L1359, 0)</f>
        <v>0</v>
      </c>
      <c r="AD1359">
        <f>IF(P1359="사용자항목2", L1359, 0)</f>
        <v>0</v>
      </c>
      <c r="AE1359">
        <f>IF(P1359="안전관리비", L1359, 0)</f>
        <v>0</v>
      </c>
      <c r="AF1359">
        <f>IF(P1359="품질관리비", L1359, 0)</f>
        <v>0</v>
      </c>
      <c r="AG1359">
        <f>IF(P1359="사용자항목5", L1359, 0)</f>
        <v>0</v>
      </c>
      <c r="AH1359">
        <f>IF(P1359="사용자항목6", L1359, 0)</f>
        <v>0</v>
      </c>
      <c r="AI1359">
        <f>IF(P1359="사용자항목7", L1359, 0)</f>
        <v>0</v>
      </c>
      <c r="AJ1359">
        <f>IF(P1359="사용자항목8", L1359, 0)</f>
        <v>0</v>
      </c>
      <c r="AK1359">
        <f>IF(P1359="사용자항목9", L1359, 0)</f>
        <v>0</v>
      </c>
      <c r="AL1359">
        <f>IF(P1359="사용자항목10", L1359, 0)</f>
        <v>0</v>
      </c>
      <c r="AM1359">
        <f>IF(P1359="사용자항목11", L1359, 0)</f>
        <v>0</v>
      </c>
      <c r="AN1359">
        <f>IF(P1359="사용자항목12", L1359, 0)</f>
        <v>0</v>
      </c>
      <c r="AO1359">
        <f>IF(P1359="사용자항목13", L1359, 0)</f>
        <v>0</v>
      </c>
      <c r="AP1359">
        <f>IF(P1359="사용자항목14", L1359, 0)</f>
        <v>0</v>
      </c>
      <c r="AQ1359">
        <f>IF(P1359="사용자항목15", L1359, 0)</f>
        <v>0</v>
      </c>
      <c r="AR1359">
        <f>IF(P1359="사용자항목16", L1359, 0)</f>
        <v>0</v>
      </c>
      <c r="AS1359">
        <f>IF(P1359="사용자항목17", L1359, 0)</f>
        <v>0</v>
      </c>
      <c r="AT1359">
        <f>IF(P1359="사용자항목18", L1359, 0)</f>
        <v>0</v>
      </c>
      <c r="AU1359">
        <f>IF(P1359="사용자항목19", L1359, 0)</f>
        <v>0</v>
      </c>
    </row>
    <row r="1360" spans="1:50" ht="23.1" customHeight="1" x14ac:dyDescent="0.3">
      <c r="A1360" s="7"/>
      <c r="B1360" s="7"/>
      <c r="C1360" s="14"/>
      <c r="D1360" s="9"/>
      <c r="E1360" s="9"/>
      <c r="F1360" s="9"/>
      <c r="G1360" s="9"/>
      <c r="H1360" s="9"/>
      <c r="I1360" s="9"/>
      <c r="J1360" s="9"/>
      <c r="K1360" s="9"/>
      <c r="L1360" s="9"/>
      <c r="M1360" s="9"/>
    </row>
    <row r="1361" spans="1:50" ht="23.1" customHeight="1" x14ac:dyDescent="0.3">
      <c r="A1361" s="7"/>
      <c r="B1361" s="7"/>
      <c r="C1361" s="14"/>
      <c r="D1361" s="9"/>
      <c r="E1361" s="9"/>
      <c r="F1361" s="9"/>
      <c r="G1361" s="9"/>
      <c r="H1361" s="9"/>
      <c r="I1361" s="9"/>
      <c r="J1361" s="9"/>
      <c r="K1361" s="9"/>
      <c r="L1361" s="9"/>
      <c r="M1361" s="9"/>
    </row>
    <row r="1362" spans="1:50" ht="23.1" customHeight="1" x14ac:dyDescent="0.3">
      <c r="A1362" s="7"/>
      <c r="B1362" s="7"/>
      <c r="C1362" s="14"/>
      <c r="D1362" s="9"/>
      <c r="E1362" s="9"/>
      <c r="F1362" s="9"/>
      <c r="G1362" s="9"/>
      <c r="H1362" s="9"/>
      <c r="I1362" s="9"/>
      <c r="J1362" s="9"/>
      <c r="K1362" s="9"/>
      <c r="L1362" s="9"/>
      <c r="M1362" s="9"/>
    </row>
    <row r="1363" spans="1:50" ht="23.1" customHeight="1" x14ac:dyDescent="0.3">
      <c r="A1363" s="7"/>
      <c r="B1363" s="7"/>
      <c r="C1363" s="14"/>
      <c r="D1363" s="9"/>
      <c r="E1363" s="9"/>
      <c r="F1363" s="9"/>
      <c r="G1363" s="9"/>
      <c r="H1363" s="9"/>
      <c r="I1363" s="9"/>
      <c r="J1363" s="9"/>
      <c r="K1363" s="9"/>
      <c r="L1363" s="9"/>
      <c r="M1363" s="9"/>
    </row>
    <row r="1364" spans="1:50" ht="23.1" customHeight="1" x14ac:dyDescent="0.3">
      <c r="A1364" s="7"/>
      <c r="B1364" s="7"/>
      <c r="C1364" s="14"/>
      <c r="D1364" s="9"/>
      <c r="E1364" s="9"/>
      <c r="F1364" s="9"/>
      <c r="G1364" s="9"/>
      <c r="H1364" s="9"/>
      <c r="I1364" s="9"/>
      <c r="J1364" s="9"/>
      <c r="K1364" s="9"/>
      <c r="L1364" s="9"/>
      <c r="M1364" s="9"/>
    </row>
    <row r="1365" spans="1:50" ht="23.1" customHeight="1" x14ac:dyDescent="0.3">
      <c r="A1365" s="7"/>
      <c r="B1365" s="7"/>
      <c r="C1365" s="14"/>
      <c r="D1365" s="9"/>
      <c r="E1365" s="9"/>
      <c r="F1365" s="9"/>
      <c r="G1365" s="9"/>
      <c r="H1365" s="9"/>
      <c r="I1365" s="9"/>
      <c r="J1365" s="9"/>
      <c r="K1365" s="9"/>
      <c r="L1365" s="9"/>
      <c r="M1365" s="9"/>
    </row>
    <row r="1366" spans="1:50" ht="23.1" customHeight="1" x14ac:dyDescent="0.3">
      <c r="A1366" s="7"/>
      <c r="B1366" s="7"/>
      <c r="C1366" s="14"/>
      <c r="D1366" s="9"/>
      <c r="E1366" s="9"/>
      <c r="F1366" s="9"/>
      <c r="G1366" s="9"/>
      <c r="H1366" s="9"/>
      <c r="I1366" s="9"/>
      <c r="J1366" s="9"/>
      <c r="K1366" s="9"/>
      <c r="L1366" s="9"/>
      <c r="M1366" s="9"/>
    </row>
    <row r="1367" spans="1:50" ht="23.1" customHeight="1" x14ac:dyDescent="0.3">
      <c r="A1367" s="7"/>
      <c r="B1367" s="7"/>
      <c r="C1367" s="14"/>
      <c r="D1367" s="9"/>
      <c r="E1367" s="9"/>
      <c r="F1367" s="9"/>
      <c r="G1367" s="9"/>
      <c r="H1367" s="9"/>
      <c r="I1367" s="9"/>
      <c r="J1367" s="9"/>
      <c r="K1367" s="9"/>
      <c r="L1367" s="9"/>
      <c r="M1367" s="9"/>
    </row>
    <row r="1368" spans="1:50" ht="23.1" customHeight="1" x14ac:dyDescent="0.3">
      <c r="A1368" s="7"/>
      <c r="B1368" s="7"/>
      <c r="C1368" s="14"/>
      <c r="D1368" s="9"/>
      <c r="E1368" s="9"/>
      <c r="F1368" s="9"/>
      <c r="G1368" s="9"/>
      <c r="H1368" s="9"/>
      <c r="I1368" s="9"/>
      <c r="J1368" s="9"/>
      <c r="K1368" s="9"/>
      <c r="L1368" s="9"/>
      <c r="M1368" s="9"/>
    </row>
    <row r="1369" spans="1:50" ht="23.1" customHeight="1" x14ac:dyDescent="0.3">
      <c r="A1369" s="7"/>
      <c r="B1369" s="7"/>
      <c r="C1369" s="14"/>
      <c r="D1369" s="9"/>
      <c r="E1369" s="9"/>
      <c r="F1369" s="9"/>
      <c r="G1369" s="9"/>
      <c r="H1369" s="9"/>
      <c r="I1369" s="9"/>
      <c r="J1369" s="9"/>
      <c r="K1369" s="9"/>
      <c r="L1369" s="9"/>
      <c r="M1369" s="9"/>
    </row>
    <row r="1370" spans="1:50" ht="23.1" customHeight="1" x14ac:dyDescent="0.3">
      <c r="A1370" s="7"/>
      <c r="B1370" s="7"/>
      <c r="C1370" s="14"/>
      <c r="D1370" s="9"/>
      <c r="E1370" s="9"/>
      <c r="F1370" s="9"/>
      <c r="G1370" s="9"/>
      <c r="H1370" s="9"/>
      <c r="I1370" s="9"/>
      <c r="J1370" s="9"/>
      <c r="K1370" s="9"/>
      <c r="L1370" s="9"/>
      <c r="M1370" s="9"/>
    </row>
    <row r="1371" spans="1:50" ht="23.1" customHeight="1" x14ac:dyDescent="0.3">
      <c r="A1371" s="7"/>
      <c r="B1371" s="7"/>
      <c r="C1371" s="14"/>
      <c r="D1371" s="9"/>
      <c r="E1371" s="9"/>
      <c r="F1371" s="9"/>
      <c r="G1371" s="9"/>
      <c r="H1371" s="9"/>
      <c r="I1371" s="9"/>
      <c r="J1371" s="9"/>
      <c r="K1371" s="9"/>
      <c r="L1371" s="9"/>
      <c r="M1371" s="9"/>
    </row>
    <row r="1372" spans="1:50" ht="23.1" customHeight="1" x14ac:dyDescent="0.3">
      <c r="A1372" s="10" t="s">
        <v>131</v>
      </c>
      <c r="B1372" s="11"/>
      <c r="C1372" s="12"/>
      <c r="D1372" s="13"/>
      <c r="E1372" s="13"/>
      <c r="F1372" s="13">
        <f>ROUNDDOWN(SUMIF(Q1355:Q1371, "1", F1355:F1371), 0)</f>
        <v>0</v>
      </c>
      <c r="G1372" s="13"/>
      <c r="H1372" s="13">
        <f>ROUNDDOWN(SUMIF(Q1355:Q1371, "1", H1355:H1371), 0)</f>
        <v>0</v>
      </c>
      <c r="I1372" s="13"/>
      <c r="J1372" s="13">
        <f>ROUNDDOWN(SUMIF(Q1355:Q1371, "1", J1355:J1371), 0)</f>
        <v>0</v>
      </c>
      <c r="K1372" s="13"/>
      <c r="L1372" s="13">
        <f>F1372+H1372+J1372</f>
        <v>0</v>
      </c>
      <c r="M1372" s="13"/>
      <c r="R1372">
        <f t="shared" ref="R1372:AX1372" si="1014">ROUNDDOWN(SUM(R1355:R1359), 0)</f>
        <v>0</v>
      </c>
      <c r="S1372">
        <f t="shared" si="1014"/>
        <v>0</v>
      </c>
      <c r="T1372">
        <f t="shared" si="1014"/>
        <v>0</v>
      </c>
      <c r="U1372">
        <f t="shared" si="1014"/>
        <v>0</v>
      </c>
      <c r="V1372">
        <f t="shared" si="1014"/>
        <v>0</v>
      </c>
      <c r="W1372">
        <f t="shared" si="1014"/>
        <v>0</v>
      </c>
      <c r="X1372">
        <f t="shared" si="1014"/>
        <v>0</v>
      </c>
      <c r="Y1372">
        <f t="shared" si="1014"/>
        <v>0</v>
      </c>
      <c r="Z1372">
        <f t="shared" si="1014"/>
        <v>0</v>
      </c>
      <c r="AA1372">
        <f t="shared" si="1014"/>
        <v>0</v>
      </c>
      <c r="AB1372">
        <f t="shared" si="1014"/>
        <v>0</v>
      </c>
      <c r="AC1372">
        <f t="shared" si="1014"/>
        <v>0</v>
      </c>
      <c r="AD1372">
        <f t="shared" si="1014"/>
        <v>0</v>
      </c>
      <c r="AE1372">
        <f t="shared" si="1014"/>
        <v>0</v>
      </c>
      <c r="AF1372">
        <f t="shared" si="1014"/>
        <v>0</v>
      </c>
      <c r="AG1372">
        <f t="shared" si="1014"/>
        <v>0</v>
      </c>
      <c r="AH1372">
        <f t="shared" si="1014"/>
        <v>0</v>
      </c>
      <c r="AI1372">
        <f t="shared" si="1014"/>
        <v>0</v>
      </c>
      <c r="AJ1372">
        <f t="shared" si="1014"/>
        <v>0</v>
      </c>
      <c r="AK1372">
        <f t="shared" si="1014"/>
        <v>0</v>
      </c>
      <c r="AL1372">
        <f t="shared" si="1014"/>
        <v>0</v>
      </c>
      <c r="AM1372">
        <f t="shared" si="1014"/>
        <v>0</v>
      </c>
      <c r="AN1372">
        <f t="shared" si="1014"/>
        <v>0</v>
      </c>
      <c r="AO1372">
        <f t="shared" si="1014"/>
        <v>0</v>
      </c>
      <c r="AP1372">
        <f t="shared" si="1014"/>
        <v>0</v>
      </c>
      <c r="AQ1372">
        <f t="shared" si="1014"/>
        <v>0</v>
      </c>
      <c r="AR1372">
        <f t="shared" si="1014"/>
        <v>0</v>
      </c>
      <c r="AS1372">
        <f t="shared" si="1014"/>
        <v>0</v>
      </c>
      <c r="AT1372">
        <f t="shared" si="1014"/>
        <v>0</v>
      </c>
      <c r="AU1372">
        <f t="shared" si="1014"/>
        <v>0</v>
      </c>
      <c r="AV1372">
        <f t="shared" si="1014"/>
        <v>0</v>
      </c>
      <c r="AW1372">
        <f t="shared" si="1014"/>
        <v>0</v>
      </c>
      <c r="AX1372">
        <f t="shared" si="1014"/>
        <v>0</v>
      </c>
    </row>
    <row r="1373" spans="1:50" ht="23.1" customHeight="1" x14ac:dyDescent="0.3">
      <c r="A1373" s="57" t="s">
        <v>559</v>
      </c>
      <c r="B1373" s="58"/>
      <c r="C1373" s="58"/>
      <c r="D1373" s="58"/>
      <c r="E1373" s="58"/>
      <c r="F1373" s="58"/>
      <c r="G1373" s="58"/>
      <c r="H1373" s="58"/>
      <c r="I1373" s="58"/>
      <c r="J1373" s="58"/>
      <c r="K1373" s="58"/>
      <c r="L1373" s="58"/>
      <c r="M1373" s="58"/>
    </row>
    <row r="1374" spans="1:50" ht="23.1" customHeight="1" x14ac:dyDescent="0.3">
      <c r="A1374" s="6" t="s">
        <v>560</v>
      </c>
      <c r="B1374" s="7"/>
      <c r="C1374" s="8" t="s">
        <v>130</v>
      </c>
      <c r="D1374" s="9">
        <v>1</v>
      </c>
      <c r="E1374" s="9"/>
      <c r="F1374" s="9">
        <f>ROUNDDOWN(D1374*E1374, 0)</f>
        <v>0</v>
      </c>
      <c r="G1374" s="9"/>
      <c r="H1374" s="9">
        <f>ROUNDDOWN(D1374*G1374, 0)</f>
        <v>0</v>
      </c>
      <c r="I1374" s="9"/>
      <c r="J1374" s="9">
        <f>ROUNDDOWN(D1374*I1374, 0)</f>
        <v>0</v>
      </c>
      <c r="K1374" s="9">
        <f>E1374+G1374+I1374</f>
        <v>0</v>
      </c>
      <c r="L1374" s="9">
        <f>F1374+H1374+J1374</f>
        <v>0</v>
      </c>
      <c r="M1374" s="9"/>
      <c r="O1374" t="str">
        <f>""</f>
        <v/>
      </c>
      <c r="P1374" s="1" t="s">
        <v>129</v>
      </c>
      <c r="Q1374">
        <v>1</v>
      </c>
      <c r="R1374">
        <f>IF(P1374="기계경비", J1374, 0)</f>
        <v>0</v>
      </c>
      <c r="S1374">
        <f>IF(P1374="운반비", J1374, 0)</f>
        <v>0</v>
      </c>
      <c r="T1374">
        <f>IF(P1374="작업부산물", F1374, 0)</f>
        <v>0</v>
      </c>
      <c r="U1374">
        <f>IF(P1374="관급", F1374, 0)</f>
        <v>0</v>
      </c>
      <c r="V1374">
        <f>IF(P1374="외주비", J1374, 0)</f>
        <v>0</v>
      </c>
      <c r="W1374">
        <f>IF(P1374="장비비", J1374, 0)</f>
        <v>0</v>
      </c>
      <c r="X1374">
        <f>IF(P1374="폐기물처리비", J1374, 0)</f>
        <v>0</v>
      </c>
      <c r="Y1374">
        <f>IF(P1374="가설비", J1374, 0)</f>
        <v>0</v>
      </c>
      <c r="Z1374">
        <f>IF(P1374="잡비제외분", F1374, 0)</f>
        <v>0</v>
      </c>
      <c r="AA1374">
        <f>IF(P1374="사급자재대", L1374, 0)</f>
        <v>0</v>
      </c>
      <c r="AB1374">
        <f>IF(P1374="관급자재대", L1374, 0)</f>
        <v>0</v>
      </c>
      <c r="AC1374">
        <f>IF(P1374="관급자 관급 자재대", L1374, 0)</f>
        <v>0</v>
      </c>
      <c r="AD1374">
        <f>IF(P1374="사용자항목2", L1374, 0)</f>
        <v>0</v>
      </c>
      <c r="AE1374">
        <f>IF(P1374="안전관리비", L1374, 0)</f>
        <v>0</v>
      </c>
      <c r="AF1374">
        <f>IF(P1374="품질관리비", L1374, 0)</f>
        <v>0</v>
      </c>
      <c r="AG1374">
        <f>IF(P1374="사용자항목5", L1374, 0)</f>
        <v>0</v>
      </c>
      <c r="AH1374">
        <f>IF(P1374="사용자항목6", L1374, 0)</f>
        <v>0</v>
      </c>
      <c r="AI1374">
        <f>IF(P1374="사용자항목7", L1374, 0)</f>
        <v>0</v>
      </c>
      <c r="AJ1374">
        <f>IF(P1374="사용자항목8", L1374, 0)</f>
        <v>0</v>
      </c>
      <c r="AK1374">
        <f>IF(P1374="사용자항목9", L1374, 0)</f>
        <v>0</v>
      </c>
      <c r="AL1374">
        <f>IF(P1374="사용자항목10", L1374, 0)</f>
        <v>0</v>
      </c>
      <c r="AM1374">
        <f>IF(P1374="사용자항목11", L1374, 0)</f>
        <v>0</v>
      </c>
      <c r="AN1374">
        <f>IF(P1374="사용자항목12", L1374, 0)</f>
        <v>0</v>
      </c>
      <c r="AO1374">
        <f>IF(P1374="사용자항목13", L1374, 0)</f>
        <v>0</v>
      </c>
      <c r="AP1374">
        <f>IF(P1374="사용자항목14", L1374, 0)</f>
        <v>0</v>
      </c>
      <c r="AQ1374">
        <f>IF(P1374="사용자항목15", L1374, 0)</f>
        <v>0</v>
      </c>
      <c r="AR1374">
        <f>IF(P1374="사용자항목16", L1374, 0)</f>
        <v>0</v>
      </c>
      <c r="AS1374">
        <f>IF(P1374="사용자항목17", L1374, 0)</f>
        <v>0</v>
      </c>
      <c r="AT1374">
        <f>IF(P1374="사용자항목18", L1374, 0)</f>
        <v>0</v>
      </c>
      <c r="AU1374">
        <f>IF(P1374="사용자항목19", L1374, 0)</f>
        <v>0</v>
      </c>
    </row>
    <row r="1375" spans="1:50" ht="23.1" customHeight="1" x14ac:dyDescent="0.3">
      <c r="A1375" s="7"/>
      <c r="B1375" s="7"/>
      <c r="C1375" s="14"/>
      <c r="D1375" s="9"/>
      <c r="E1375" s="9"/>
      <c r="F1375" s="9"/>
      <c r="G1375" s="9"/>
      <c r="H1375" s="9"/>
      <c r="I1375" s="9"/>
      <c r="J1375" s="9"/>
      <c r="K1375" s="9"/>
      <c r="L1375" s="9"/>
      <c r="M1375" s="9"/>
    </row>
    <row r="1376" spans="1:50" ht="23.1" customHeight="1" x14ac:dyDescent="0.3">
      <c r="A1376" s="7"/>
      <c r="B1376" s="7"/>
      <c r="C1376" s="14"/>
      <c r="D1376" s="9"/>
      <c r="E1376" s="9"/>
      <c r="F1376" s="9"/>
      <c r="G1376" s="9"/>
      <c r="H1376" s="9"/>
      <c r="I1376" s="9"/>
      <c r="J1376" s="9"/>
      <c r="K1376" s="9"/>
      <c r="L1376" s="9"/>
      <c r="M1376" s="9"/>
    </row>
    <row r="1377" spans="1:50" ht="23.1" customHeight="1" x14ac:dyDescent="0.3">
      <c r="A1377" s="7"/>
      <c r="B1377" s="7"/>
      <c r="C1377" s="14"/>
      <c r="D1377" s="9"/>
      <c r="E1377" s="9"/>
      <c r="F1377" s="9"/>
      <c r="G1377" s="9"/>
      <c r="H1377" s="9"/>
      <c r="I1377" s="9"/>
      <c r="J1377" s="9"/>
      <c r="K1377" s="9"/>
      <c r="L1377" s="9"/>
      <c r="M1377" s="9"/>
    </row>
    <row r="1378" spans="1:50" ht="23.1" customHeight="1" x14ac:dyDescent="0.3">
      <c r="A1378" s="7"/>
      <c r="B1378" s="7"/>
      <c r="C1378" s="14"/>
      <c r="D1378" s="9"/>
      <c r="E1378" s="9"/>
      <c r="F1378" s="9"/>
      <c r="G1378" s="9"/>
      <c r="H1378" s="9"/>
      <c r="I1378" s="9"/>
      <c r="J1378" s="9"/>
      <c r="K1378" s="9"/>
      <c r="L1378" s="9"/>
      <c r="M1378" s="9"/>
    </row>
    <row r="1379" spans="1:50" ht="23.1" customHeight="1" x14ac:dyDescent="0.3">
      <c r="A1379" s="7"/>
      <c r="B1379" s="7"/>
      <c r="C1379" s="14"/>
      <c r="D1379" s="9"/>
      <c r="E1379" s="9"/>
      <c r="F1379" s="9"/>
      <c r="G1379" s="9"/>
      <c r="H1379" s="9"/>
      <c r="I1379" s="9"/>
      <c r="J1379" s="9"/>
      <c r="K1379" s="9"/>
      <c r="L1379" s="9"/>
      <c r="M1379" s="9"/>
    </row>
    <row r="1380" spans="1:50" ht="23.1" customHeight="1" x14ac:dyDescent="0.3">
      <c r="A1380" s="7"/>
      <c r="B1380" s="7"/>
      <c r="C1380" s="14"/>
      <c r="D1380" s="9"/>
      <c r="E1380" s="9"/>
      <c r="F1380" s="9"/>
      <c r="G1380" s="9"/>
      <c r="H1380" s="9"/>
      <c r="I1380" s="9"/>
      <c r="J1380" s="9"/>
      <c r="K1380" s="9"/>
      <c r="L1380" s="9"/>
      <c r="M1380" s="9"/>
    </row>
    <row r="1381" spans="1:50" ht="23.1" customHeight="1" x14ac:dyDescent="0.3">
      <c r="A1381" s="7"/>
      <c r="B1381" s="7"/>
      <c r="C1381" s="14"/>
      <c r="D1381" s="9"/>
      <c r="E1381" s="9"/>
      <c r="F1381" s="9"/>
      <c r="G1381" s="9"/>
      <c r="H1381" s="9"/>
      <c r="I1381" s="9"/>
      <c r="J1381" s="9"/>
      <c r="K1381" s="9"/>
      <c r="L1381" s="9"/>
      <c r="M1381" s="9"/>
    </row>
    <row r="1382" spans="1:50" ht="23.1" customHeight="1" x14ac:dyDescent="0.3">
      <c r="A1382" s="7"/>
      <c r="B1382" s="7"/>
      <c r="C1382" s="14"/>
      <c r="D1382" s="9"/>
      <c r="E1382" s="9"/>
      <c r="F1382" s="9"/>
      <c r="G1382" s="9"/>
      <c r="H1382" s="9"/>
      <c r="I1382" s="9"/>
      <c r="J1382" s="9"/>
      <c r="K1382" s="9"/>
      <c r="L1382" s="9"/>
      <c r="M1382" s="9"/>
    </row>
    <row r="1383" spans="1:50" ht="23.1" customHeight="1" x14ac:dyDescent="0.3">
      <c r="A1383" s="7"/>
      <c r="B1383" s="7"/>
      <c r="C1383" s="14"/>
      <c r="D1383" s="9"/>
      <c r="E1383" s="9"/>
      <c r="F1383" s="9"/>
      <c r="G1383" s="9"/>
      <c r="H1383" s="9"/>
      <c r="I1383" s="9"/>
      <c r="J1383" s="9"/>
      <c r="K1383" s="9"/>
      <c r="L1383" s="9"/>
      <c r="M1383" s="9"/>
    </row>
    <row r="1384" spans="1:50" ht="23.1" customHeight="1" x14ac:dyDescent="0.3">
      <c r="A1384" s="7"/>
      <c r="B1384" s="7"/>
      <c r="C1384" s="14"/>
      <c r="D1384" s="9"/>
      <c r="E1384" s="9"/>
      <c r="F1384" s="9"/>
      <c r="G1384" s="9"/>
      <c r="H1384" s="9"/>
      <c r="I1384" s="9"/>
      <c r="J1384" s="9"/>
      <c r="K1384" s="9"/>
      <c r="L1384" s="9"/>
      <c r="M1384" s="9"/>
    </row>
    <row r="1385" spans="1:50" ht="23.1" customHeight="1" x14ac:dyDescent="0.3">
      <c r="A1385" s="7"/>
      <c r="B1385" s="7"/>
      <c r="C1385" s="14"/>
      <c r="D1385" s="9"/>
      <c r="E1385" s="9"/>
      <c r="F1385" s="9"/>
      <c r="G1385" s="9"/>
      <c r="H1385" s="9"/>
      <c r="I1385" s="9"/>
      <c r="J1385" s="9"/>
      <c r="K1385" s="9"/>
      <c r="L1385" s="9"/>
      <c r="M1385" s="9"/>
    </row>
    <row r="1386" spans="1:50" ht="23.1" customHeight="1" x14ac:dyDescent="0.3">
      <c r="A1386" s="7"/>
      <c r="B1386" s="7"/>
      <c r="C1386" s="14"/>
      <c r="D1386" s="9"/>
      <c r="E1386" s="9"/>
      <c r="F1386" s="9"/>
      <c r="G1386" s="9"/>
      <c r="H1386" s="9"/>
      <c r="I1386" s="9"/>
      <c r="J1386" s="9"/>
      <c r="K1386" s="9"/>
      <c r="L1386" s="9"/>
      <c r="M1386" s="9"/>
    </row>
    <row r="1387" spans="1:50" ht="23.1" customHeight="1" x14ac:dyDescent="0.3">
      <c r="A1387" s="7"/>
      <c r="B1387" s="7"/>
      <c r="C1387" s="14"/>
      <c r="D1387" s="9"/>
      <c r="E1387" s="9"/>
      <c r="F1387" s="9"/>
      <c r="G1387" s="9"/>
      <c r="H1387" s="9"/>
      <c r="I1387" s="9"/>
      <c r="J1387" s="9"/>
      <c r="K1387" s="9"/>
      <c r="L1387" s="9"/>
      <c r="M1387" s="9"/>
    </row>
    <row r="1388" spans="1:50" ht="23.1" customHeight="1" x14ac:dyDescent="0.3">
      <c r="A1388" s="7"/>
      <c r="B1388" s="7"/>
      <c r="C1388" s="14"/>
      <c r="D1388" s="9"/>
      <c r="E1388" s="9"/>
      <c r="F1388" s="9"/>
      <c r="G1388" s="9"/>
      <c r="H1388" s="9"/>
      <c r="I1388" s="9"/>
      <c r="J1388" s="9"/>
      <c r="K1388" s="9"/>
      <c r="L1388" s="9"/>
      <c r="M1388" s="9"/>
    </row>
    <row r="1389" spans="1:50" ht="23.1" customHeight="1" x14ac:dyDescent="0.3">
      <c r="A1389" s="7"/>
      <c r="B1389" s="7"/>
      <c r="C1389" s="14"/>
      <c r="D1389" s="9"/>
      <c r="E1389" s="9"/>
      <c r="F1389" s="9"/>
      <c r="G1389" s="9"/>
      <c r="H1389" s="9"/>
      <c r="I1389" s="9"/>
      <c r="J1389" s="9"/>
      <c r="K1389" s="9"/>
      <c r="L1389" s="9"/>
      <c r="M1389" s="9"/>
    </row>
    <row r="1390" spans="1:50" ht="23.1" customHeight="1" x14ac:dyDescent="0.3">
      <c r="A1390" s="7"/>
      <c r="B1390" s="7"/>
      <c r="C1390" s="14"/>
      <c r="D1390" s="9"/>
      <c r="E1390" s="9"/>
      <c r="F1390" s="9"/>
      <c r="G1390" s="9"/>
      <c r="H1390" s="9"/>
      <c r="I1390" s="9"/>
      <c r="J1390" s="9"/>
      <c r="K1390" s="9"/>
      <c r="L1390" s="9"/>
      <c r="M1390" s="9"/>
    </row>
    <row r="1391" spans="1:50" ht="23.1" customHeight="1" x14ac:dyDescent="0.3">
      <c r="A1391" s="10" t="s">
        <v>131</v>
      </c>
      <c r="B1391" s="11"/>
      <c r="C1391" s="12"/>
      <c r="D1391" s="13"/>
      <c r="E1391" s="13"/>
      <c r="F1391" s="13">
        <f>ROUNDDOWN(SUMIF(Q1374:Q1390, "1", F1374:F1390), 0)</f>
        <v>0</v>
      </c>
      <c r="G1391" s="13"/>
      <c r="H1391" s="13">
        <f>ROUNDDOWN(SUMIF(Q1374:Q1390, "1", H1374:H1390), 0)</f>
        <v>0</v>
      </c>
      <c r="I1391" s="13"/>
      <c r="J1391" s="13">
        <f>ROUNDDOWN(SUMIF(Q1374:Q1390, "1", J1374:J1390), 0)</f>
        <v>0</v>
      </c>
      <c r="K1391" s="13"/>
      <c r="L1391" s="13">
        <f>F1391+H1391+J1391</f>
        <v>0</v>
      </c>
      <c r="M1391" s="13"/>
      <c r="R1391">
        <f t="shared" ref="R1391:AX1391" si="1015">ROUNDDOWN(SUM(R1374:R1374), 0)</f>
        <v>0</v>
      </c>
      <c r="S1391">
        <f t="shared" si="1015"/>
        <v>0</v>
      </c>
      <c r="T1391">
        <f t="shared" si="1015"/>
        <v>0</v>
      </c>
      <c r="U1391">
        <f t="shared" si="1015"/>
        <v>0</v>
      </c>
      <c r="V1391">
        <f t="shared" si="1015"/>
        <v>0</v>
      </c>
      <c r="W1391">
        <f t="shared" si="1015"/>
        <v>0</v>
      </c>
      <c r="X1391">
        <f t="shared" si="1015"/>
        <v>0</v>
      </c>
      <c r="Y1391">
        <f t="shared" si="1015"/>
        <v>0</v>
      </c>
      <c r="Z1391">
        <f t="shared" si="1015"/>
        <v>0</v>
      </c>
      <c r="AA1391">
        <f t="shared" si="1015"/>
        <v>0</v>
      </c>
      <c r="AB1391">
        <f t="shared" si="1015"/>
        <v>0</v>
      </c>
      <c r="AC1391">
        <f t="shared" si="1015"/>
        <v>0</v>
      </c>
      <c r="AD1391">
        <f t="shared" si="1015"/>
        <v>0</v>
      </c>
      <c r="AE1391">
        <f t="shared" si="1015"/>
        <v>0</v>
      </c>
      <c r="AF1391">
        <f t="shared" si="1015"/>
        <v>0</v>
      </c>
      <c r="AG1391">
        <f t="shared" si="1015"/>
        <v>0</v>
      </c>
      <c r="AH1391">
        <f t="shared" si="1015"/>
        <v>0</v>
      </c>
      <c r="AI1391">
        <f t="shared" si="1015"/>
        <v>0</v>
      </c>
      <c r="AJ1391">
        <f t="shared" si="1015"/>
        <v>0</v>
      </c>
      <c r="AK1391">
        <f t="shared" si="1015"/>
        <v>0</v>
      </c>
      <c r="AL1391">
        <f t="shared" si="1015"/>
        <v>0</v>
      </c>
      <c r="AM1391">
        <f t="shared" si="1015"/>
        <v>0</v>
      </c>
      <c r="AN1391">
        <f t="shared" si="1015"/>
        <v>0</v>
      </c>
      <c r="AO1391">
        <f t="shared" si="1015"/>
        <v>0</v>
      </c>
      <c r="AP1391">
        <f t="shared" si="1015"/>
        <v>0</v>
      </c>
      <c r="AQ1391">
        <f t="shared" si="1015"/>
        <v>0</v>
      </c>
      <c r="AR1391">
        <f t="shared" si="1015"/>
        <v>0</v>
      </c>
      <c r="AS1391">
        <f t="shared" si="1015"/>
        <v>0</v>
      </c>
      <c r="AT1391">
        <f t="shared" si="1015"/>
        <v>0</v>
      </c>
      <c r="AU1391">
        <f t="shared" si="1015"/>
        <v>0</v>
      </c>
      <c r="AV1391">
        <f t="shared" si="1015"/>
        <v>0</v>
      </c>
      <c r="AW1391">
        <f t="shared" si="1015"/>
        <v>0</v>
      </c>
      <c r="AX1391">
        <f t="shared" si="1015"/>
        <v>0</v>
      </c>
    </row>
    <row r="1392" spans="1:50" ht="23.1" customHeight="1" x14ac:dyDescent="0.3">
      <c r="A1392" s="57" t="s">
        <v>561</v>
      </c>
      <c r="B1392" s="58"/>
      <c r="C1392" s="58"/>
      <c r="D1392" s="58"/>
      <c r="E1392" s="58"/>
      <c r="F1392" s="58"/>
      <c r="G1392" s="58"/>
      <c r="H1392" s="58"/>
      <c r="I1392" s="58"/>
      <c r="J1392" s="58"/>
      <c r="K1392" s="58"/>
      <c r="L1392" s="58"/>
      <c r="M1392" s="58"/>
    </row>
    <row r="1393" spans="1:47" ht="23.1" customHeight="1" x14ac:dyDescent="0.3">
      <c r="A1393" s="6" t="s">
        <v>45</v>
      </c>
      <c r="B1393" s="6" t="s">
        <v>45</v>
      </c>
      <c r="C1393" s="8" t="s">
        <v>14</v>
      </c>
      <c r="D1393" s="9">
        <v>29.9</v>
      </c>
      <c r="E1393" s="9"/>
      <c r="F1393" s="9">
        <f>ROUNDDOWN(D1393*E1393, 0)</f>
        <v>0</v>
      </c>
      <c r="G1393" s="9">
        <v>0</v>
      </c>
      <c r="H1393" s="9">
        <f>ROUNDDOWN(D1393*G1393, 0)</f>
        <v>0</v>
      </c>
      <c r="I1393" s="9">
        <v>0</v>
      </c>
      <c r="J1393" s="9">
        <f>ROUNDDOWN(D1393*I1393, 0)</f>
        <v>0</v>
      </c>
      <c r="K1393" s="9">
        <f>E1393+G1393+I1393</f>
        <v>0</v>
      </c>
      <c r="L1393" s="9">
        <f>F1393+H1393+J1393</f>
        <v>0</v>
      </c>
      <c r="M1393" s="15"/>
      <c r="O1393" t="str">
        <f>"01"</f>
        <v>01</v>
      </c>
      <c r="P1393" s="1" t="s">
        <v>129</v>
      </c>
      <c r="Q1393">
        <v>1</v>
      </c>
      <c r="R1393">
        <f>IF(P1393="기계경비", J1393, 0)</f>
        <v>0</v>
      </c>
      <c r="S1393">
        <f>IF(P1393="운반비", J1393, 0)</f>
        <v>0</v>
      </c>
      <c r="T1393">
        <f>IF(P1393="작업부산물", F1393, 0)</f>
        <v>0</v>
      </c>
      <c r="U1393">
        <f>IF(P1393="관급", F1393, 0)</f>
        <v>0</v>
      </c>
      <c r="V1393">
        <f>IF(P1393="외주비", J1393, 0)</f>
        <v>0</v>
      </c>
      <c r="W1393">
        <f>IF(P1393="장비비", J1393, 0)</f>
        <v>0</v>
      </c>
      <c r="X1393">
        <f>IF(P1393="폐기물처리비", J1393, 0)</f>
        <v>0</v>
      </c>
      <c r="Y1393">
        <f>IF(P1393="가설비", J1393, 0)</f>
        <v>0</v>
      </c>
      <c r="Z1393">
        <f>IF(P1393="잡비제외분", F1393, 0)</f>
        <v>0</v>
      </c>
      <c r="AA1393">
        <f>IF(P1393="사급자재대", L1393, 0)</f>
        <v>0</v>
      </c>
      <c r="AB1393">
        <f>IF(P1393="관급자재대", L1393, 0)</f>
        <v>0</v>
      </c>
      <c r="AC1393">
        <f>IF(P1393="관급자 관급 자재대", L1393, 0)</f>
        <v>0</v>
      </c>
      <c r="AD1393">
        <f>IF(P1393="사용자항목2", L1393, 0)</f>
        <v>0</v>
      </c>
      <c r="AE1393">
        <f>IF(P1393="안전관리비", L1393, 0)</f>
        <v>0</v>
      </c>
      <c r="AF1393">
        <f>IF(P1393="품질관리비", L1393, 0)</f>
        <v>0</v>
      </c>
      <c r="AG1393">
        <f>IF(P1393="사용자항목5", L1393, 0)</f>
        <v>0</v>
      </c>
      <c r="AH1393">
        <f>IF(P1393="사용자항목6", L1393, 0)</f>
        <v>0</v>
      </c>
      <c r="AI1393">
        <f>IF(P1393="사용자항목7", L1393, 0)</f>
        <v>0</v>
      </c>
      <c r="AJ1393">
        <f>IF(P1393="사용자항목8", L1393, 0)</f>
        <v>0</v>
      </c>
      <c r="AK1393">
        <f>IF(P1393="사용자항목9", L1393, 0)</f>
        <v>0</v>
      </c>
      <c r="AL1393">
        <f>IF(P1393="사용자항목10", L1393, 0)</f>
        <v>0</v>
      </c>
      <c r="AM1393">
        <f>IF(P1393="사용자항목11", L1393, 0)</f>
        <v>0</v>
      </c>
      <c r="AN1393">
        <f>IF(P1393="사용자항목12", L1393, 0)</f>
        <v>0</v>
      </c>
      <c r="AO1393">
        <f>IF(P1393="사용자항목13", L1393, 0)</f>
        <v>0</v>
      </c>
      <c r="AP1393">
        <f>IF(P1393="사용자항목14", L1393, 0)</f>
        <v>0</v>
      </c>
      <c r="AQ1393">
        <f>IF(P1393="사용자항목15", L1393, 0)</f>
        <v>0</v>
      </c>
      <c r="AR1393">
        <f>IF(P1393="사용자항목16", L1393, 0)</f>
        <v>0</v>
      </c>
      <c r="AS1393">
        <f>IF(P1393="사용자항목17", L1393, 0)</f>
        <v>0</v>
      </c>
      <c r="AT1393">
        <f>IF(P1393="사용자항목18", L1393, 0)</f>
        <v>0</v>
      </c>
      <c r="AU1393">
        <f>IF(P1393="사용자항목19", L1393, 0)</f>
        <v>0</v>
      </c>
    </row>
    <row r="1394" spans="1:47" ht="23.1" customHeight="1" x14ac:dyDescent="0.3">
      <c r="A1394" s="6" t="s">
        <v>64</v>
      </c>
      <c r="B1394" s="6" t="s">
        <v>64</v>
      </c>
      <c r="C1394" s="8" t="s">
        <v>65</v>
      </c>
      <c r="D1394" s="9">
        <v>429</v>
      </c>
      <c r="E1394" s="9"/>
      <c r="F1394" s="9"/>
      <c r="G1394" s="9"/>
      <c r="H1394" s="9"/>
      <c r="I1394" s="9"/>
      <c r="J1394" s="9"/>
      <c r="K1394" s="9"/>
      <c r="L1394" s="15" t="s">
        <v>461</v>
      </c>
      <c r="M1394" s="15"/>
      <c r="O1394" t="str">
        <f>"01"</f>
        <v>01</v>
      </c>
      <c r="P1394" s="1" t="s">
        <v>129</v>
      </c>
      <c r="Q1394">
        <v>1</v>
      </c>
      <c r="R1394">
        <f>IF(P1394="기계경비", J1394, 0)</f>
        <v>0</v>
      </c>
      <c r="S1394">
        <f>IF(P1394="운반비", J1394, 0)</f>
        <v>0</v>
      </c>
      <c r="T1394">
        <f>IF(P1394="작업부산물", F1394, 0)</f>
        <v>0</v>
      </c>
      <c r="U1394">
        <f>IF(P1394="관급", F1394, 0)</f>
        <v>0</v>
      </c>
      <c r="V1394">
        <f>IF(P1394="외주비", J1394, 0)</f>
        <v>0</v>
      </c>
      <c r="W1394">
        <f>IF(P1394="장비비", J1394, 0)</f>
        <v>0</v>
      </c>
      <c r="X1394">
        <f>IF(P1394="폐기물처리비", J1394, 0)</f>
        <v>0</v>
      </c>
      <c r="Y1394">
        <f>IF(P1394="가설비", J1394, 0)</f>
        <v>0</v>
      </c>
      <c r="Z1394">
        <f>IF(P1394="잡비제외분", F1394, 0)</f>
        <v>0</v>
      </c>
      <c r="AA1394">
        <f>IF(P1394="사급자재대", L1394, 0)</f>
        <v>0</v>
      </c>
      <c r="AB1394">
        <f>IF(P1394="관급자재대", L1394, 0)</f>
        <v>0</v>
      </c>
      <c r="AC1394">
        <f>IF(P1394="관급자 관급 자재대", L1394, 0)</f>
        <v>0</v>
      </c>
      <c r="AD1394">
        <f>IF(P1394="사용자항목2", L1394, 0)</f>
        <v>0</v>
      </c>
      <c r="AE1394">
        <f>IF(P1394="안전관리비", L1394, 0)</f>
        <v>0</v>
      </c>
      <c r="AF1394">
        <f>IF(P1394="품질관리비", L1394, 0)</f>
        <v>0</v>
      </c>
      <c r="AG1394">
        <f>IF(P1394="사용자항목5", L1394, 0)</f>
        <v>0</v>
      </c>
      <c r="AH1394">
        <f>IF(P1394="사용자항목6", L1394, 0)</f>
        <v>0</v>
      </c>
      <c r="AI1394">
        <f>IF(P1394="사용자항목7", L1394, 0)</f>
        <v>0</v>
      </c>
      <c r="AJ1394">
        <f>IF(P1394="사용자항목8", L1394, 0)</f>
        <v>0</v>
      </c>
      <c r="AK1394">
        <f>IF(P1394="사용자항목9", L1394, 0)</f>
        <v>0</v>
      </c>
      <c r="AL1394">
        <f>IF(P1394="사용자항목10", L1394, 0)</f>
        <v>0</v>
      </c>
      <c r="AM1394">
        <f>IF(P1394="사용자항목11", L1394, 0)</f>
        <v>0</v>
      </c>
      <c r="AN1394">
        <f>IF(P1394="사용자항목12", L1394, 0)</f>
        <v>0</v>
      </c>
      <c r="AO1394">
        <f>IF(P1394="사용자항목13", L1394, 0)</f>
        <v>0</v>
      </c>
      <c r="AP1394">
        <f>IF(P1394="사용자항목14", L1394, 0)</f>
        <v>0</v>
      </c>
      <c r="AQ1394">
        <f>IF(P1394="사용자항목15", L1394, 0)</f>
        <v>0</v>
      </c>
      <c r="AR1394">
        <f>IF(P1394="사용자항목16", L1394, 0)</f>
        <v>0</v>
      </c>
      <c r="AS1394">
        <f>IF(P1394="사용자항목17", L1394, 0)</f>
        <v>0</v>
      </c>
      <c r="AT1394">
        <f>IF(P1394="사용자항목18", L1394, 0)</f>
        <v>0</v>
      </c>
      <c r="AU1394">
        <f>IF(P1394="사용자항목19", L1394, 0)</f>
        <v>0</v>
      </c>
    </row>
    <row r="1395" spans="1:47" ht="23.1" customHeight="1" x14ac:dyDescent="0.3">
      <c r="A1395" s="6" t="s">
        <v>141</v>
      </c>
      <c r="B1395" s="6" t="s">
        <v>142</v>
      </c>
      <c r="C1395" s="8" t="s">
        <v>47</v>
      </c>
      <c r="D1395" s="9">
        <v>29.9</v>
      </c>
      <c r="E1395" s="9"/>
      <c r="F1395" s="9">
        <f>ROUNDDOWN(D1395*E1395, 0)</f>
        <v>0</v>
      </c>
      <c r="G1395" s="9"/>
      <c r="H1395" s="9">
        <f>ROUNDDOWN(D1395*G1395, 0)</f>
        <v>0</v>
      </c>
      <c r="I1395" s="9"/>
      <c r="J1395" s="9">
        <f>ROUNDDOWN(D1395*I1395, 0)</f>
        <v>0</v>
      </c>
      <c r="K1395" s="9">
        <f t="shared" ref="K1395:L1397" si="1016">E1395+G1395+I1395</f>
        <v>0</v>
      </c>
      <c r="L1395" s="9">
        <f t="shared" si="1016"/>
        <v>0</v>
      </c>
      <c r="M1395" s="15"/>
      <c r="O1395" t="str">
        <f>""</f>
        <v/>
      </c>
      <c r="P1395" s="1" t="s">
        <v>129</v>
      </c>
      <c r="Q1395">
        <v>1</v>
      </c>
      <c r="R1395">
        <f>IF(P1395="기계경비", J1395, 0)</f>
        <v>0</v>
      </c>
      <c r="S1395">
        <f>IF(P1395="운반비", J1395, 0)</f>
        <v>0</v>
      </c>
      <c r="T1395">
        <f>IF(P1395="작업부산물", F1395, 0)</f>
        <v>0</v>
      </c>
      <c r="U1395">
        <f>IF(P1395="관급", F1395, 0)</f>
        <v>0</v>
      </c>
      <c r="V1395">
        <f>IF(P1395="외주비", J1395, 0)</f>
        <v>0</v>
      </c>
      <c r="W1395">
        <f>IF(P1395="장비비", J1395, 0)</f>
        <v>0</v>
      </c>
      <c r="X1395">
        <f>IF(P1395="폐기물처리비", J1395, 0)</f>
        <v>0</v>
      </c>
      <c r="Y1395">
        <f>IF(P1395="가설비", J1395, 0)</f>
        <v>0</v>
      </c>
      <c r="Z1395">
        <f>IF(P1395="잡비제외분", F1395, 0)</f>
        <v>0</v>
      </c>
      <c r="AA1395">
        <f>IF(P1395="사급자재대", L1395, 0)</f>
        <v>0</v>
      </c>
      <c r="AB1395">
        <f>IF(P1395="관급자재대", L1395, 0)</f>
        <v>0</v>
      </c>
      <c r="AC1395">
        <f>IF(P1395="관급자 관급 자재대", L1395, 0)</f>
        <v>0</v>
      </c>
      <c r="AD1395">
        <f>IF(P1395="사용자항목2", L1395, 0)</f>
        <v>0</v>
      </c>
      <c r="AE1395">
        <f>IF(P1395="안전관리비", L1395, 0)</f>
        <v>0</v>
      </c>
      <c r="AF1395">
        <f>IF(P1395="품질관리비", L1395, 0)</f>
        <v>0</v>
      </c>
      <c r="AG1395">
        <f>IF(P1395="사용자항목5", L1395, 0)</f>
        <v>0</v>
      </c>
      <c r="AH1395">
        <f>IF(P1395="사용자항목6", L1395, 0)</f>
        <v>0</v>
      </c>
      <c r="AI1395">
        <f>IF(P1395="사용자항목7", L1395, 0)</f>
        <v>0</v>
      </c>
      <c r="AJ1395">
        <f>IF(P1395="사용자항목8", L1395, 0)</f>
        <v>0</v>
      </c>
      <c r="AK1395">
        <f>IF(P1395="사용자항목9", L1395, 0)</f>
        <v>0</v>
      </c>
      <c r="AL1395">
        <f>IF(P1395="사용자항목10", L1395, 0)</f>
        <v>0</v>
      </c>
      <c r="AM1395">
        <f>IF(P1395="사용자항목11", L1395, 0)</f>
        <v>0</v>
      </c>
      <c r="AN1395">
        <f>IF(P1395="사용자항목12", L1395, 0)</f>
        <v>0</v>
      </c>
      <c r="AO1395">
        <f>IF(P1395="사용자항목13", L1395, 0)</f>
        <v>0</v>
      </c>
      <c r="AP1395">
        <f>IF(P1395="사용자항목14", L1395, 0)</f>
        <v>0</v>
      </c>
      <c r="AQ1395">
        <f>IF(P1395="사용자항목15", L1395, 0)</f>
        <v>0</v>
      </c>
      <c r="AR1395">
        <f>IF(P1395="사용자항목16", L1395, 0)</f>
        <v>0</v>
      </c>
      <c r="AS1395">
        <f>IF(P1395="사용자항목17", L1395, 0)</f>
        <v>0</v>
      </c>
      <c r="AT1395">
        <f>IF(P1395="사용자항목18", L1395, 0)</f>
        <v>0</v>
      </c>
      <c r="AU1395">
        <f>IF(P1395="사용자항목19", L1395, 0)</f>
        <v>0</v>
      </c>
    </row>
    <row r="1396" spans="1:47" ht="23.1" customHeight="1" x14ac:dyDescent="0.3">
      <c r="A1396" s="6" t="s">
        <v>143</v>
      </c>
      <c r="B1396" s="6" t="s">
        <v>144</v>
      </c>
      <c r="C1396" s="8" t="s">
        <v>65</v>
      </c>
      <c r="D1396" s="9">
        <v>429</v>
      </c>
      <c r="E1396" s="9"/>
      <c r="F1396" s="9">
        <f>ROUNDDOWN(D1396*E1396, 0)</f>
        <v>0</v>
      </c>
      <c r="G1396" s="9"/>
      <c r="H1396" s="9">
        <f>ROUNDDOWN(D1396*G1396, 0)</f>
        <v>0</v>
      </c>
      <c r="I1396" s="9"/>
      <c r="J1396" s="9">
        <f>ROUNDDOWN(D1396*I1396, 0)</f>
        <v>0</v>
      </c>
      <c r="K1396" s="9">
        <f t="shared" si="1016"/>
        <v>0</v>
      </c>
      <c r="L1396" s="9">
        <f t="shared" si="1016"/>
        <v>0</v>
      </c>
      <c r="M1396" s="15"/>
      <c r="O1396" t="str">
        <f>""</f>
        <v/>
      </c>
      <c r="P1396" s="1" t="s">
        <v>129</v>
      </c>
      <c r="Q1396">
        <v>1</v>
      </c>
      <c r="R1396">
        <f>IF(P1396="기계경비", J1396, 0)</f>
        <v>0</v>
      </c>
      <c r="S1396">
        <f>IF(P1396="운반비", J1396, 0)</f>
        <v>0</v>
      </c>
      <c r="T1396">
        <f>IF(P1396="작업부산물", F1396, 0)</f>
        <v>0</v>
      </c>
      <c r="U1396">
        <f>IF(P1396="관급", F1396, 0)</f>
        <v>0</v>
      </c>
      <c r="V1396">
        <f>IF(P1396="외주비", J1396, 0)</f>
        <v>0</v>
      </c>
      <c r="W1396">
        <f>IF(P1396="장비비", J1396, 0)</f>
        <v>0</v>
      </c>
      <c r="X1396">
        <f>IF(P1396="폐기물처리비", J1396, 0)</f>
        <v>0</v>
      </c>
      <c r="Y1396">
        <f>IF(P1396="가설비", J1396, 0)</f>
        <v>0</v>
      </c>
      <c r="Z1396">
        <f>IF(P1396="잡비제외분", F1396, 0)</f>
        <v>0</v>
      </c>
      <c r="AA1396">
        <f>IF(P1396="사급자재대", L1396, 0)</f>
        <v>0</v>
      </c>
      <c r="AB1396">
        <f>IF(P1396="관급자재대", L1396, 0)</f>
        <v>0</v>
      </c>
      <c r="AC1396">
        <f>IF(P1396="관급자 관급 자재대", L1396, 0)</f>
        <v>0</v>
      </c>
      <c r="AD1396">
        <f>IF(P1396="사용자항목2", L1396, 0)</f>
        <v>0</v>
      </c>
      <c r="AE1396">
        <f>IF(P1396="안전관리비", L1396, 0)</f>
        <v>0</v>
      </c>
      <c r="AF1396">
        <f>IF(P1396="품질관리비", L1396, 0)</f>
        <v>0</v>
      </c>
      <c r="AG1396">
        <f>IF(P1396="사용자항목5", L1396, 0)</f>
        <v>0</v>
      </c>
      <c r="AH1396">
        <f>IF(P1396="사용자항목6", L1396, 0)</f>
        <v>0</v>
      </c>
      <c r="AI1396">
        <f>IF(P1396="사용자항목7", L1396, 0)</f>
        <v>0</v>
      </c>
      <c r="AJ1396">
        <f>IF(P1396="사용자항목8", L1396, 0)</f>
        <v>0</v>
      </c>
      <c r="AK1396">
        <f>IF(P1396="사용자항목9", L1396, 0)</f>
        <v>0</v>
      </c>
      <c r="AL1396">
        <f>IF(P1396="사용자항목10", L1396, 0)</f>
        <v>0</v>
      </c>
      <c r="AM1396">
        <f>IF(P1396="사용자항목11", L1396, 0)</f>
        <v>0</v>
      </c>
      <c r="AN1396">
        <f>IF(P1396="사용자항목12", L1396, 0)</f>
        <v>0</v>
      </c>
      <c r="AO1396">
        <f>IF(P1396="사용자항목13", L1396, 0)</f>
        <v>0</v>
      </c>
      <c r="AP1396">
        <f>IF(P1396="사용자항목14", L1396, 0)</f>
        <v>0</v>
      </c>
      <c r="AQ1396">
        <f>IF(P1396="사용자항목15", L1396, 0)</f>
        <v>0</v>
      </c>
      <c r="AR1396">
        <f>IF(P1396="사용자항목16", L1396, 0)</f>
        <v>0</v>
      </c>
      <c r="AS1396">
        <f>IF(P1396="사용자항목17", L1396, 0)</f>
        <v>0</v>
      </c>
      <c r="AT1396">
        <f>IF(P1396="사용자항목18", L1396, 0)</f>
        <v>0</v>
      </c>
      <c r="AU1396">
        <f>IF(P1396="사용자항목19", L1396, 0)</f>
        <v>0</v>
      </c>
    </row>
    <row r="1397" spans="1:47" ht="23.1" customHeight="1" x14ac:dyDescent="0.3">
      <c r="A1397" s="6" t="s">
        <v>145</v>
      </c>
      <c r="B1397" s="6" t="s">
        <v>144</v>
      </c>
      <c r="C1397" s="8" t="s">
        <v>146</v>
      </c>
      <c r="D1397" s="9">
        <v>16.3</v>
      </c>
      <c r="E1397" s="9"/>
      <c r="F1397" s="9">
        <f>ROUNDDOWN(D1397*E1397, 0)</f>
        <v>0</v>
      </c>
      <c r="G1397" s="9"/>
      <c r="H1397" s="9">
        <f>ROUNDDOWN(D1397*G1397, 0)</f>
        <v>0</v>
      </c>
      <c r="I1397" s="9"/>
      <c r="J1397" s="9">
        <f>ROUNDDOWN(D1397*I1397, 0)</f>
        <v>0</v>
      </c>
      <c r="K1397" s="9">
        <f t="shared" si="1016"/>
        <v>0</v>
      </c>
      <c r="L1397" s="9">
        <f t="shared" si="1016"/>
        <v>0</v>
      </c>
      <c r="M1397" s="15"/>
      <c r="O1397" t="str">
        <f>""</f>
        <v/>
      </c>
      <c r="P1397" s="1" t="s">
        <v>129</v>
      </c>
      <c r="Q1397">
        <v>1</v>
      </c>
      <c r="R1397">
        <f>IF(P1397="기계경비", J1397, 0)</f>
        <v>0</v>
      </c>
      <c r="S1397">
        <f>IF(P1397="운반비", J1397, 0)</f>
        <v>0</v>
      </c>
      <c r="T1397">
        <f>IF(P1397="작업부산물", F1397, 0)</f>
        <v>0</v>
      </c>
      <c r="U1397">
        <f>IF(P1397="관급", F1397, 0)</f>
        <v>0</v>
      </c>
      <c r="V1397">
        <f>IF(P1397="외주비", J1397, 0)</f>
        <v>0</v>
      </c>
      <c r="W1397">
        <f>IF(P1397="장비비", J1397, 0)</f>
        <v>0</v>
      </c>
      <c r="X1397">
        <f>IF(P1397="폐기물처리비", J1397, 0)</f>
        <v>0</v>
      </c>
      <c r="Y1397">
        <f>IF(P1397="가설비", J1397, 0)</f>
        <v>0</v>
      </c>
      <c r="Z1397">
        <f>IF(P1397="잡비제외분", F1397, 0)</f>
        <v>0</v>
      </c>
      <c r="AA1397">
        <f>IF(P1397="사급자재대", L1397, 0)</f>
        <v>0</v>
      </c>
      <c r="AB1397">
        <f>IF(P1397="관급자재대", L1397, 0)</f>
        <v>0</v>
      </c>
      <c r="AC1397">
        <f>IF(P1397="관급자 관급 자재대", L1397, 0)</f>
        <v>0</v>
      </c>
      <c r="AD1397">
        <f>IF(P1397="사용자항목2", L1397, 0)</f>
        <v>0</v>
      </c>
      <c r="AE1397">
        <f>IF(P1397="안전관리비", L1397, 0)</f>
        <v>0</v>
      </c>
      <c r="AF1397">
        <f>IF(P1397="품질관리비", L1397, 0)</f>
        <v>0</v>
      </c>
      <c r="AG1397">
        <f>IF(P1397="사용자항목5", L1397, 0)</f>
        <v>0</v>
      </c>
      <c r="AH1397">
        <f>IF(P1397="사용자항목6", L1397, 0)</f>
        <v>0</v>
      </c>
      <c r="AI1397">
        <f>IF(P1397="사용자항목7", L1397, 0)</f>
        <v>0</v>
      </c>
      <c r="AJ1397">
        <f>IF(P1397="사용자항목8", L1397, 0)</f>
        <v>0</v>
      </c>
      <c r="AK1397">
        <f>IF(P1397="사용자항목9", L1397, 0)</f>
        <v>0</v>
      </c>
      <c r="AL1397">
        <f>IF(P1397="사용자항목10", L1397, 0)</f>
        <v>0</v>
      </c>
      <c r="AM1397">
        <f>IF(P1397="사용자항목11", L1397, 0)</f>
        <v>0</v>
      </c>
      <c r="AN1397">
        <f>IF(P1397="사용자항목12", L1397, 0)</f>
        <v>0</v>
      </c>
      <c r="AO1397">
        <f>IF(P1397="사용자항목13", L1397, 0)</f>
        <v>0</v>
      </c>
      <c r="AP1397">
        <f>IF(P1397="사용자항목14", L1397, 0)</f>
        <v>0</v>
      </c>
      <c r="AQ1397">
        <f>IF(P1397="사용자항목15", L1397, 0)</f>
        <v>0</v>
      </c>
      <c r="AR1397">
        <f>IF(P1397="사용자항목16", L1397, 0)</f>
        <v>0</v>
      </c>
      <c r="AS1397">
        <f>IF(P1397="사용자항목17", L1397, 0)</f>
        <v>0</v>
      </c>
      <c r="AT1397">
        <f>IF(P1397="사용자항목18", L1397, 0)</f>
        <v>0</v>
      </c>
      <c r="AU1397">
        <f>IF(P1397="사용자항목19", L1397, 0)</f>
        <v>0</v>
      </c>
    </row>
    <row r="1398" spans="1:47" ht="23.1" customHeight="1" x14ac:dyDescent="0.3">
      <c r="A1398" s="7"/>
      <c r="B1398" s="7"/>
      <c r="C1398" s="14"/>
      <c r="D1398" s="9"/>
      <c r="E1398" s="9"/>
      <c r="F1398" s="9"/>
      <c r="G1398" s="9"/>
      <c r="H1398" s="9"/>
      <c r="I1398" s="9"/>
      <c r="J1398" s="9"/>
      <c r="K1398" s="9"/>
      <c r="L1398" s="9"/>
      <c r="M1398" s="9"/>
    </row>
    <row r="1399" spans="1:47" ht="23.1" customHeight="1" x14ac:dyDescent="0.3">
      <c r="A1399" s="7"/>
      <c r="B1399" s="7"/>
      <c r="C1399" s="14"/>
      <c r="D1399" s="9"/>
      <c r="E1399" s="9"/>
      <c r="F1399" s="9"/>
      <c r="G1399" s="9"/>
      <c r="H1399" s="9"/>
      <c r="I1399" s="9"/>
      <c r="J1399" s="9"/>
      <c r="K1399" s="9"/>
      <c r="L1399" s="9"/>
      <c r="M1399" s="9"/>
    </row>
    <row r="1400" spans="1:47" ht="23.1" customHeight="1" x14ac:dyDescent="0.3">
      <c r="A1400" s="7"/>
      <c r="B1400" s="7"/>
      <c r="C1400" s="14"/>
      <c r="D1400" s="9"/>
      <c r="E1400" s="9"/>
      <c r="F1400" s="9"/>
      <c r="G1400" s="9"/>
      <c r="H1400" s="9"/>
      <c r="I1400" s="9"/>
      <c r="J1400" s="9"/>
      <c r="K1400" s="9"/>
      <c r="L1400" s="9"/>
      <c r="M1400" s="9"/>
    </row>
    <row r="1401" spans="1:47" ht="23.1" customHeight="1" x14ac:dyDescent="0.3">
      <c r="A1401" s="7"/>
      <c r="B1401" s="7"/>
      <c r="C1401" s="14"/>
      <c r="D1401" s="9"/>
      <c r="E1401" s="9"/>
      <c r="F1401" s="9"/>
      <c r="G1401" s="9"/>
      <c r="H1401" s="9"/>
      <c r="I1401" s="9"/>
      <c r="J1401" s="9"/>
      <c r="K1401" s="9"/>
      <c r="L1401" s="9"/>
      <c r="M1401" s="9"/>
    </row>
    <row r="1402" spans="1:47" ht="23.1" customHeight="1" x14ac:dyDescent="0.3">
      <c r="A1402" s="7"/>
      <c r="B1402" s="7"/>
      <c r="C1402" s="14"/>
      <c r="D1402" s="9"/>
      <c r="E1402" s="9"/>
      <c r="F1402" s="9"/>
      <c r="G1402" s="9"/>
      <c r="H1402" s="9"/>
      <c r="I1402" s="9"/>
      <c r="J1402" s="9"/>
      <c r="K1402" s="9"/>
      <c r="L1402" s="9"/>
      <c r="M1402" s="9"/>
    </row>
    <row r="1403" spans="1:47" ht="23.1" customHeight="1" x14ac:dyDescent="0.3">
      <c r="A1403" s="7"/>
      <c r="B1403" s="7"/>
      <c r="C1403" s="14"/>
      <c r="D1403" s="9"/>
      <c r="E1403" s="9"/>
      <c r="F1403" s="9"/>
      <c r="G1403" s="9"/>
      <c r="H1403" s="9"/>
      <c r="I1403" s="9"/>
      <c r="J1403" s="9"/>
      <c r="K1403" s="9"/>
      <c r="L1403" s="9"/>
      <c r="M1403" s="9"/>
    </row>
    <row r="1404" spans="1:47" ht="23.1" customHeight="1" x14ac:dyDescent="0.3">
      <c r="A1404" s="7"/>
      <c r="B1404" s="7"/>
      <c r="C1404" s="14"/>
      <c r="D1404" s="9"/>
      <c r="E1404" s="9"/>
      <c r="F1404" s="9"/>
      <c r="G1404" s="9"/>
      <c r="H1404" s="9"/>
      <c r="I1404" s="9"/>
      <c r="J1404" s="9"/>
      <c r="K1404" s="9"/>
      <c r="L1404" s="9"/>
      <c r="M1404" s="9"/>
    </row>
    <row r="1405" spans="1:47" ht="23.1" customHeight="1" x14ac:dyDescent="0.3">
      <c r="A1405" s="7"/>
      <c r="B1405" s="7"/>
      <c r="C1405" s="14"/>
      <c r="D1405" s="9"/>
      <c r="E1405" s="9"/>
      <c r="F1405" s="9"/>
      <c r="G1405" s="9"/>
      <c r="H1405" s="9"/>
      <c r="I1405" s="9"/>
      <c r="J1405" s="9"/>
      <c r="K1405" s="9"/>
      <c r="L1405" s="9"/>
      <c r="M1405" s="9"/>
    </row>
    <row r="1406" spans="1:47" ht="23.1" customHeight="1" x14ac:dyDescent="0.3">
      <c r="A1406" s="7"/>
      <c r="B1406" s="7"/>
      <c r="C1406" s="14"/>
      <c r="D1406" s="9"/>
      <c r="E1406" s="9"/>
      <c r="F1406" s="9"/>
      <c r="G1406" s="9"/>
      <c r="H1406" s="9"/>
      <c r="I1406" s="9"/>
      <c r="J1406" s="9"/>
      <c r="K1406" s="9"/>
      <c r="L1406" s="9"/>
      <c r="M1406" s="9"/>
    </row>
    <row r="1407" spans="1:47" ht="23.1" customHeight="1" x14ac:dyDescent="0.3">
      <c r="A1407" s="7"/>
      <c r="B1407" s="7"/>
      <c r="C1407" s="14"/>
      <c r="D1407" s="9"/>
      <c r="E1407" s="9"/>
      <c r="F1407" s="9"/>
      <c r="G1407" s="9"/>
      <c r="H1407" s="9"/>
      <c r="I1407" s="9"/>
      <c r="J1407" s="9"/>
      <c r="K1407" s="9"/>
      <c r="L1407" s="9"/>
      <c r="M1407" s="9"/>
    </row>
    <row r="1408" spans="1:47" ht="23.1" customHeight="1" x14ac:dyDescent="0.3">
      <c r="A1408" s="7"/>
      <c r="B1408" s="7"/>
      <c r="C1408" s="14"/>
      <c r="D1408" s="9"/>
      <c r="E1408" s="9"/>
      <c r="F1408" s="9"/>
      <c r="G1408" s="9"/>
      <c r="H1408" s="9"/>
      <c r="I1408" s="9"/>
      <c r="J1408" s="9"/>
      <c r="K1408" s="9"/>
      <c r="L1408" s="9"/>
      <c r="M1408" s="9"/>
    </row>
    <row r="1409" spans="1:50" ht="23.1" customHeight="1" x14ac:dyDescent="0.3">
      <c r="A1409" s="7"/>
      <c r="B1409" s="7"/>
      <c r="C1409" s="14"/>
      <c r="D1409" s="9"/>
      <c r="E1409" s="9"/>
      <c r="F1409" s="9"/>
      <c r="G1409" s="9"/>
      <c r="H1409" s="9"/>
      <c r="I1409" s="9"/>
      <c r="J1409" s="9"/>
      <c r="K1409" s="9"/>
      <c r="L1409" s="9"/>
      <c r="M1409" s="9"/>
    </row>
    <row r="1410" spans="1:50" ht="23.1" customHeight="1" x14ac:dyDescent="0.3">
      <c r="A1410" s="10" t="s">
        <v>131</v>
      </c>
      <c r="B1410" s="11"/>
      <c r="C1410" s="12"/>
      <c r="D1410" s="13"/>
      <c r="E1410" s="13"/>
      <c r="F1410" s="13">
        <f>ROUNDDOWN(SUMIF(Q1393:Q1409, "1", F1393:F1409), 0)</f>
        <v>0</v>
      </c>
      <c r="G1410" s="13"/>
      <c r="H1410" s="13">
        <f>ROUNDDOWN(SUMIF(Q1393:Q1409, "1", H1393:H1409), 0)</f>
        <v>0</v>
      </c>
      <c r="I1410" s="13"/>
      <c r="J1410" s="13">
        <f>ROUNDDOWN(SUMIF(Q1393:Q1409, "1", J1393:J1409), 0)</f>
        <v>0</v>
      </c>
      <c r="K1410" s="13"/>
      <c r="L1410" s="13">
        <f>F1410+H1410+J1410</f>
        <v>0</v>
      </c>
      <c r="M1410" s="13"/>
      <c r="R1410">
        <f t="shared" ref="R1410:AX1410" si="1017">ROUNDDOWN(SUM(R1393:R1397), 0)</f>
        <v>0</v>
      </c>
      <c r="S1410">
        <f t="shared" si="1017"/>
        <v>0</v>
      </c>
      <c r="T1410">
        <f t="shared" si="1017"/>
        <v>0</v>
      </c>
      <c r="U1410">
        <f t="shared" si="1017"/>
        <v>0</v>
      </c>
      <c r="V1410">
        <f t="shared" si="1017"/>
        <v>0</v>
      </c>
      <c r="W1410">
        <f t="shared" si="1017"/>
        <v>0</v>
      </c>
      <c r="X1410">
        <f t="shared" si="1017"/>
        <v>0</v>
      </c>
      <c r="Y1410">
        <f t="shared" si="1017"/>
        <v>0</v>
      </c>
      <c r="Z1410">
        <f t="shared" si="1017"/>
        <v>0</v>
      </c>
      <c r="AA1410">
        <f t="shared" si="1017"/>
        <v>0</v>
      </c>
      <c r="AB1410">
        <f t="shared" si="1017"/>
        <v>0</v>
      </c>
      <c r="AC1410">
        <f t="shared" si="1017"/>
        <v>0</v>
      </c>
      <c r="AD1410">
        <f t="shared" si="1017"/>
        <v>0</v>
      </c>
      <c r="AE1410">
        <f t="shared" si="1017"/>
        <v>0</v>
      </c>
      <c r="AF1410">
        <f t="shared" si="1017"/>
        <v>0</v>
      </c>
      <c r="AG1410">
        <f t="shared" si="1017"/>
        <v>0</v>
      </c>
      <c r="AH1410">
        <f t="shared" si="1017"/>
        <v>0</v>
      </c>
      <c r="AI1410">
        <f t="shared" si="1017"/>
        <v>0</v>
      </c>
      <c r="AJ1410">
        <f t="shared" si="1017"/>
        <v>0</v>
      </c>
      <c r="AK1410">
        <f t="shared" si="1017"/>
        <v>0</v>
      </c>
      <c r="AL1410">
        <f t="shared" si="1017"/>
        <v>0</v>
      </c>
      <c r="AM1410">
        <f t="shared" si="1017"/>
        <v>0</v>
      </c>
      <c r="AN1410">
        <f t="shared" si="1017"/>
        <v>0</v>
      </c>
      <c r="AO1410">
        <f t="shared" si="1017"/>
        <v>0</v>
      </c>
      <c r="AP1410">
        <f t="shared" si="1017"/>
        <v>0</v>
      </c>
      <c r="AQ1410">
        <f t="shared" si="1017"/>
        <v>0</v>
      </c>
      <c r="AR1410">
        <f t="shared" si="1017"/>
        <v>0</v>
      </c>
      <c r="AS1410">
        <f t="shared" si="1017"/>
        <v>0</v>
      </c>
      <c r="AT1410">
        <f t="shared" si="1017"/>
        <v>0</v>
      </c>
      <c r="AU1410">
        <f t="shared" si="1017"/>
        <v>0</v>
      </c>
      <c r="AV1410">
        <f t="shared" si="1017"/>
        <v>0</v>
      </c>
      <c r="AW1410">
        <f t="shared" si="1017"/>
        <v>0</v>
      </c>
      <c r="AX1410">
        <f t="shared" si="1017"/>
        <v>0</v>
      </c>
    </row>
    <row r="1411" spans="1:50" ht="23.1" customHeight="1" x14ac:dyDescent="0.3">
      <c r="A1411" s="57" t="s">
        <v>562</v>
      </c>
      <c r="B1411" s="58"/>
      <c r="C1411" s="58"/>
      <c r="D1411" s="58"/>
      <c r="E1411" s="58"/>
      <c r="F1411" s="58"/>
      <c r="G1411" s="58"/>
      <c r="H1411" s="58"/>
      <c r="I1411" s="58"/>
      <c r="J1411" s="58"/>
      <c r="K1411" s="58"/>
      <c r="L1411" s="58"/>
      <c r="M1411" s="58"/>
    </row>
    <row r="1412" spans="1:50" ht="23.1" customHeight="1" x14ac:dyDescent="0.3">
      <c r="A1412" s="6" t="s">
        <v>56</v>
      </c>
      <c r="B1412" s="6" t="s">
        <v>57</v>
      </c>
      <c r="C1412" s="8" t="s">
        <v>22</v>
      </c>
      <c r="D1412" s="9">
        <v>34.700000000000003</v>
      </c>
      <c r="E1412" s="9"/>
      <c r="F1412" s="9">
        <f>ROUNDDOWN(D1412*E1412, 0)</f>
        <v>0</v>
      </c>
      <c r="G1412" s="9">
        <v>0</v>
      </c>
      <c r="H1412" s="9">
        <f>ROUNDDOWN(D1412*G1412, 0)</f>
        <v>0</v>
      </c>
      <c r="I1412" s="9">
        <v>0</v>
      </c>
      <c r="J1412" s="9">
        <f>ROUNDDOWN(D1412*I1412, 0)</f>
        <v>0</v>
      </c>
      <c r="K1412" s="9">
        <f t="shared" ref="K1412:L1415" si="1018">E1412+G1412+I1412</f>
        <v>0</v>
      </c>
      <c r="L1412" s="9">
        <f t="shared" si="1018"/>
        <v>0</v>
      </c>
      <c r="M1412" s="15"/>
      <c r="O1412" t="str">
        <f>"01"</f>
        <v>01</v>
      </c>
      <c r="P1412" t="s">
        <v>468</v>
      </c>
      <c r="Q1412">
        <v>1</v>
      </c>
      <c r="R1412">
        <f>IF(P1412="기계경비", J1412, 0)</f>
        <v>0</v>
      </c>
      <c r="S1412">
        <f>IF(P1412="운반비", J1412, 0)</f>
        <v>0</v>
      </c>
      <c r="T1412">
        <f>IF(P1412="작업부산물", F1412, 0)</f>
        <v>0</v>
      </c>
      <c r="U1412">
        <f>IF(P1412="관급", F1412, 0)</f>
        <v>0</v>
      </c>
      <c r="V1412">
        <f>IF(P1412="외주비", J1412, 0)</f>
        <v>0</v>
      </c>
      <c r="W1412">
        <f>IF(P1412="장비비", J1412, 0)</f>
        <v>0</v>
      </c>
      <c r="X1412">
        <f>IF(P1412="폐기물처리비", J1412, 0)</f>
        <v>0</v>
      </c>
      <c r="Y1412">
        <f>IF(P1412="가설비", J1412, 0)</f>
        <v>0</v>
      </c>
      <c r="Z1412">
        <f>IF(P1412="잡비제외분", F1412, 0)</f>
        <v>0</v>
      </c>
      <c r="AA1412">
        <f>IF(P1412="사급자재대", L1412, 0)</f>
        <v>0</v>
      </c>
      <c r="AB1412">
        <f>IF(P1412="관급자재대", L1412, 0)</f>
        <v>0</v>
      </c>
      <c r="AC1412">
        <f>IF(P1412="관급자 관급 자재대", L1412, 0)</f>
        <v>0</v>
      </c>
      <c r="AD1412">
        <f>IF(P1412="사용자항목2", L1412, 0)</f>
        <v>0</v>
      </c>
      <c r="AE1412">
        <f>IF(P1412="안전관리비", L1412, 0)</f>
        <v>0</v>
      </c>
      <c r="AF1412">
        <f>IF(P1412="품질관리비", L1412, 0)</f>
        <v>0</v>
      </c>
      <c r="AG1412">
        <f>IF(P1412="사용자항목5", L1412, 0)</f>
        <v>0</v>
      </c>
      <c r="AH1412">
        <f>IF(P1412="사용자항목6", L1412, 0)</f>
        <v>0</v>
      </c>
      <c r="AI1412">
        <f>IF(P1412="사용자항목7", L1412, 0)</f>
        <v>0</v>
      </c>
      <c r="AJ1412">
        <f>IF(P1412="사용자항목8", L1412, 0)</f>
        <v>0</v>
      </c>
      <c r="AK1412">
        <f>IF(P1412="사용자항목9", L1412, 0)</f>
        <v>0</v>
      </c>
      <c r="AL1412">
        <f>IF(P1412="사용자항목10", L1412, 0)</f>
        <v>0</v>
      </c>
      <c r="AM1412">
        <f>IF(P1412="사용자항목11", L1412, 0)</f>
        <v>0</v>
      </c>
      <c r="AN1412">
        <f>IF(P1412="사용자항목12", L1412, 0)</f>
        <v>0</v>
      </c>
      <c r="AO1412">
        <f>IF(P1412="사용자항목13", L1412, 0)</f>
        <v>0</v>
      </c>
      <c r="AP1412">
        <f>IF(P1412="사용자항목14", L1412, 0)</f>
        <v>0</v>
      </c>
      <c r="AQ1412">
        <f>IF(P1412="사용자항목15", L1412, 0)</f>
        <v>0</v>
      </c>
      <c r="AR1412">
        <f>IF(P1412="사용자항목16", L1412, 0)</f>
        <v>0</v>
      </c>
      <c r="AS1412">
        <f>IF(P1412="사용자항목17", L1412, 0)</f>
        <v>0</v>
      </c>
      <c r="AT1412">
        <f>IF(P1412="사용자항목18", L1412, 0)</f>
        <v>0</v>
      </c>
      <c r="AU1412">
        <f>IF(P1412="사용자항목19", L1412, 0)</f>
        <v>0</v>
      </c>
    </row>
    <row r="1413" spans="1:50" ht="23.1" customHeight="1" x14ac:dyDescent="0.3">
      <c r="A1413" s="6" t="s">
        <v>64</v>
      </c>
      <c r="B1413" s="6" t="s">
        <v>64</v>
      </c>
      <c r="C1413" s="8" t="s">
        <v>65</v>
      </c>
      <c r="D1413" s="9">
        <v>429</v>
      </c>
      <c r="E1413" s="9"/>
      <c r="F1413" s="9">
        <f>ROUNDDOWN(D1413*E1413, 0)</f>
        <v>0</v>
      </c>
      <c r="G1413" s="9">
        <v>0</v>
      </c>
      <c r="H1413" s="9">
        <f>ROUNDDOWN(D1413*G1413, 0)</f>
        <v>0</v>
      </c>
      <c r="I1413" s="9">
        <v>0</v>
      </c>
      <c r="J1413" s="9">
        <f>ROUNDDOWN(D1413*I1413, 0)</f>
        <v>0</v>
      </c>
      <c r="K1413" s="9">
        <f t="shared" si="1018"/>
        <v>0</v>
      </c>
      <c r="L1413" s="9">
        <f t="shared" si="1018"/>
        <v>0</v>
      </c>
      <c r="M1413" s="15"/>
      <c r="O1413" t="str">
        <f>"01"</f>
        <v>01</v>
      </c>
      <c r="P1413" t="s">
        <v>468</v>
      </c>
      <c r="Q1413">
        <v>1</v>
      </c>
      <c r="R1413">
        <f>IF(P1413="기계경비", J1413, 0)</f>
        <v>0</v>
      </c>
      <c r="S1413">
        <f>IF(P1413="운반비", J1413, 0)</f>
        <v>0</v>
      </c>
      <c r="T1413">
        <f>IF(P1413="작업부산물", F1413, 0)</f>
        <v>0</v>
      </c>
      <c r="U1413">
        <f>IF(P1413="관급", F1413, 0)</f>
        <v>0</v>
      </c>
      <c r="V1413">
        <f>IF(P1413="외주비", J1413, 0)</f>
        <v>0</v>
      </c>
      <c r="W1413">
        <f>IF(P1413="장비비", J1413, 0)</f>
        <v>0</v>
      </c>
      <c r="X1413">
        <f>IF(P1413="폐기물처리비", J1413, 0)</f>
        <v>0</v>
      </c>
      <c r="Y1413">
        <f>IF(P1413="가설비", J1413, 0)</f>
        <v>0</v>
      </c>
      <c r="Z1413">
        <f>IF(P1413="잡비제외분", F1413, 0)</f>
        <v>0</v>
      </c>
      <c r="AA1413">
        <f>IF(P1413="사급자재대", L1413, 0)</f>
        <v>0</v>
      </c>
      <c r="AB1413">
        <f>IF(P1413="관급자재대", L1413, 0)</f>
        <v>0</v>
      </c>
      <c r="AC1413">
        <f>IF(P1413="관급자 관급 자재대", L1413, 0)</f>
        <v>0</v>
      </c>
      <c r="AD1413">
        <f>IF(P1413="사용자항목2", L1413, 0)</f>
        <v>0</v>
      </c>
      <c r="AE1413">
        <f>IF(P1413="안전관리비", L1413, 0)</f>
        <v>0</v>
      </c>
      <c r="AF1413">
        <f>IF(P1413="품질관리비", L1413, 0)</f>
        <v>0</v>
      </c>
      <c r="AG1413">
        <f>IF(P1413="사용자항목5", L1413, 0)</f>
        <v>0</v>
      </c>
      <c r="AH1413">
        <f>IF(P1413="사용자항목6", L1413, 0)</f>
        <v>0</v>
      </c>
      <c r="AI1413">
        <f>IF(P1413="사용자항목7", L1413, 0)</f>
        <v>0</v>
      </c>
      <c r="AJ1413">
        <f>IF(P1413="사용자항목8", L1413, 0)</f>
        <v>0</v>
      </c>
      <c r="AK1413">
        <f>IF(P1413="사용자항목9", L1413, 0)</f>
        <v>0</v>
      </c>
      <c r="AL1413">
        <f>IF(P1413="사용자항목10", L1413, 0)</f>
        <v>0</v>
      </c>
      <c r="AM1413">
        <f>IF(P1413="사용자항목11", L1413, 0)</f>
        <v>0</v>
      </c>
      <c r="AN1413">
        <f>IF(P1413="사용자항목12", L1413, 0)</f>
        <v>0</v>
      </c>
      <c r="AO1413">
        <f>IF(P1413="사용자항목13", L1413, 0)</f>
        <v>0</v>
      </c>
      <c r="AP1413">
        <f>IF(P1413="사용자항목14", L1413, 0)</f>
        <v>0</v>
      </c>
      <c r="AQ1413">
        <f>IF(P1413="사용자항목15", L1413, 0)</f>
        <v>0</v>
      </c>
      <c r="AR1413">
        <f>IF(P1413="사용자항목16", L1413, 0)</f>
        <v>0</v>
      </c>
      <c r="AS1413">
        <f>IF(P1413="사용자항목17", L1413, 0)</f>
        <v>0</v>
      </c>
      <c r="AT1413">
        <f>IF(P1413="사용자항목18", L1413, 0)</f>
        <v>0</v>
      </c>
      <c r="AU1413">
        <f>IF(P1413="사용자항목19", L1413, 0)</f>
        <v>0</v>
      </c>
    </row>
    <row r="1414" spans="1:50" ht="23.1" customHeight="1" x14ac:dyDescent="0.3">
      <c r="A1414" s="6" t="s">
        <v>563</v>
      </c>
      <c r="B1414" s="7"/>
      <c r="C1414" s="8" t="s">
        <v>564</v>
      </c>
      <c r="D1414" s="9">
        <v>0.54</v>
      </c>
      <c r="E1414" s="9"/>
      <c r="F1414" s="9">
        <f>ROUNDDOWN(D1414*E1414*0.01, 0)</f>
        <v>0</v>
      </c>
      <c r="G1414" s="9">
        <v>0</v>
      </c>
      <c r="H1414" s="9">
        <f>ROUNDDOWN(D1414*G1414*0.01, 0)</f>
        <v>0</v>
      </c>
      <c r="I1414" s="9">
        <v>0</v>
      </c>
      <c r="J1414" s="9">
        <f>ROUNDDOWN(D1414*I1414*0.01, 0)</f>
        <v>0</v>
      </c>
      <c r="K1414" s="9">
        <f t="shared" si="1018"/>
        <v>0</v>
      </c>
      <c r="L1414" s="9">
        <f t="shared" si="1018"/>
        <v>0</v>
      </c>
      <c r="M1414" s="9"/>
      <c r="N1414">
        <v>5.4000000000000003E-3</v>
      </c>
      <c r="O1414" t="str">
        <f>""</f>
        <v/>
      </c>
      <c r="P1414" t="s">
        <v>468</v>
      </c>
      <c r="Q1414">
        <v>1</v>
      </c>
      <c r="R1414">
        <f>IF(P1414="기계경비", J1414, 0)</f>
        <v>0</v>
      </c>
      <c r="S1414">
        <f>IF(P1414="운반비", J1414, 0)</f>
        <v>0</v>
      </c>
      <c r="T1414">
        <f>IF(P1414="작업부산물", F1414, 0)</f>
        <v>0</v>
      </c>
      <c r="U1414">
        <f>IF(P1414="관급", F1414, 0)</f>
        <v>0</v>
      </c>
      <c r="V1414">
        <f>IF(P1414="외주비", J1414, 0)</f>
        <v>0</v>
      </c>
      <c r="W1414">
        <f>IF(P1414="장비비", J1414, 0)</f>
        <v>0</v>
      </c>
      <c r="X1414">
        <f>IF(P1414="폐기물처리비", J1414, 0)</f>
        <v>0</v>
      </c>
      <c r="Y1414">
        <f>IF(P1414="가설비", J1414, 0)</f>
        <v>0</v>
      </c>
      <c r="Z1414">
        <f>IF(P1414="잡비제외분", F1414, 0)</f>
        <v>0</v>
      </c>
      <c r="AA1414">
        <f>IF(P1414="사급자재대", L1414, 0)</f>
        <v>0</v>
      </c>
      <c r="AB1414">
        <f>IF(P1414="관급자재대", L1414, 0)</f>
        <v>0</v>
      </c>
      <c r="AC1414">
        <f>IF(P1414="관급자 관급 자재대", L1414, 0)</f>
        <v>0</v>
      </c>
      <c r="AD1414">
        <f>IF(P1414="사용자항목2", L1414, 0)</f>
        <v>0</v>
      </c>
      <c r="AE1414">
        <f>IF(P1414="안전관리비", L1414, 0)</f>
        <v>0</v>
      </c>
      <c r="AF1414">
        <f>IF(P1414="품질관리비", L1414, 0)</f>
        <v>0</v>
      </c>
      <c r="AG1414">
        <f>IF(P1414="사용자항목5", L1414, 0)</f>
        <v>0</v>
      </c>
      <c r="AH1414">
        <f>IF(P1414="사용자항목6", L1414, 0)</f>
        <v>0</v>
      </c>
      <c r="AI1414">
        <f>IF(P1414="사용자항목7", L1414, 0)</f>
        <v>0</v>
      </c>
      <c r="AJ1414">
        <f>IF(P1414="사용자항목8", L1414, 0)</f>
        <v>0</v>
      </c>
      <c r="AK1414">
        <f>IF(P1414="사용자항목9", L1414, 0)</f>
        <v>0</v>
      </c>
      <c r="AL1414">
        <f>IF(P1414="사용자항목10", L1414, 0)</f>
        <v>0</v>
      </c>
      <c r="AM1414">
        <f>IF(P1414="사용자항목11", L1414, 0)</f>
        <v>0</v>
      </c>
      <c r="AN1414">
        <f>IF(P1414="사용자항목12", L1414, 0)</f>
        <v>0</v>
      </c>
      <c r="AO1414">
        <f>IF(P1414="사용자항목13", L1414, 0)</f>
        <v>0</v>
      </c>
      <c r="AP1414">
        <f>IF(P1414="사용자항목14", L1414, 0)</f>
        <v>0</v>
      </c>
      <c r="AQ1414">
        <f>IF(P1414="사용자항목15", L1414, 0)</f>
        <v>0</v>
      </c>
      <c r="AR1414">
        <f>IF(P1414="사용자항목16", L1414, 0)</f>
        <v>0</v>
      </c>
      <c r="AS1414">
        <f>IF(P1414="사용자항목17", L1414, 0)</f>
        <v>0</v>
      </c>
      <c r="AT1414">
        <f>IF(P1414="사용자항목18", L1414, 0)</f>
        <v>0</v>
      </c>
      <c r="AU1414">
        <f>IF(P1414="사용자항목19", L1414, 0)</f>
        <v>0</v>
      </c>
    </row>
    <row r="1415" spans="1:50" ht="23.1" customHeight="1" x14ac:dyDescent="0.3">
      <c r="A1415" s="6" t="s">
        <v>565</v>
      </c>
      <c r="B1415" s="7"/>
      <c r="C1415" s="8" t="s">
        <v>128</v>
      </c>
      <c r="D1415" s="9">
        <v>-1</v>
      </c>
      <c r="E1415" s="9"/>
      <c r="F1415" s="9">
        <f>ROUNDDOWN(D1415*E1415, 0)</f>
        <v>0</v>
      </c>
      <c r="G1415" s="9">
        <v>0</v>
      </c>
      <c r="H1415" s="9">
        <f>ROUNDDOWN(D1415*G1415, 0)</f>
        <v>0</v>
      </c>
      <c r="I1415" s="9">
        <v>0</v>
      </c>
      <c r="J1415" s="9">
        <f>ROUNDDOWN(D1415*I1415, 0)</f>
        <v>0</v>
      </c>
      <c r="K1415" s="9">
        <f t="shared" si="1018"/>
        <v>0</v>
      </c>
      <c r="L1415" s="9">
        <f t="shared" si="1018"/>
        <v>0</v>
      </c>
      <c r="M1415" s="9"/>
      <c r="O1415" t="str">
        <f>""</f>
        <v/>
      </c>
      <c r="P1415" t="s">
        <v>468</v>
      </c>
      <c r="Q1415">
        <v>1</v>
      </c>
      <c r="R1415">
        <f>IF(P1415="기계경비", J1415, 0)</f>
        <v>0</v>
      </c>
      <c r="S1415">
        <f>IF(P1415="운반비", J1415, 0)</f>
        <v>0</v>
      </c>
      <c r="T1415">
        <f>IF(P1415="작업부산물", F1415, 0)</f>
        <v>0</v>
      </c>
      <c r="U1415">
        <f>IF(P1415="관급", F1415, 0)</f>
        <v>0</v>
      </c>
      <c r="V1415">
        <f>IF(P1415="외주비", J1415, 0)</f>
        <v>0</v>
      </c>
      <c r="W1415">
        <f>IF(P1415="장비비", J1415, 0)</f>
        <v>0</v>
      </c>
      <c r="X1415">
        <f>IF(P1415="폐기물처리비", J1415, 0)</f>
        <v>0</v>
      </c>
      <c r="Y1415">
        <f>IF(P1415="가설비", J1415, 0)</f>
        <v>0</v>
      </c>
      <c r="Z1415">
        <f>IF(P1415="잡비제외분", F1415, 0)</f>
        <v>0</v>
      </c>
      <c r="AA1415">
        <f>IF(P1415="사급자재대", L1415, 0)</f>
        <v>0</v>
      </c>
      <c r="AB1415">
        <f>IF(P1415="관급자재대", L1415, 0)</f>
        <v>0</v>
      </c>
      <c r="AC1415">
        <f>IF(P1415="관급자 관급 자재대", L1415, 0)</f>
        <v>0</v>
      </c>
      <c r="AD1415">
        <f>IF(P1415="사용자항목2", L1415, 0)</f>
        <v>0</v>
      </c>
      <c r="AE1415">
        <f>IF(P1415="안전관리비", L1415, 0)</f>
        <v>0</v>
      </c>
      <c r="AF1415">
        <f>IF(P1415="품질관리비", L1415, 0)</f>
        <v>0</v>
      </c>
      <c r="AG1415">
        <f>IF(P1415="사용자항목5", L1415, 0)</f>
        <v>0</v>
      </c>
      <c r="AH1415">
        <f>IF(P1415="사용자항목6", L1415, 0)</f>
        <v>0</v>
      </c>
      <c r="AI1415">
        <f>IF(P1415="사용자항목7", L1415, 0)</f>
        <v>0</v>
      </c>
      <c r="AJ1415">
        <f>IF(P1415="사용자항목8", L1415, 0)</f>
        <v>0</v>
      </c>
      <c r="AK1415">
        <f>IF(P1415="사용자항목9", L1415, 0)</f>
        <v>0</v>
      </c>
      <c r="AL1415">
        <f>IF(P1415="사용자항목10", L1415, 0)</f>
        <v>0</v>
      </c>
      <c r="AM1415">
        <f>IF(P1415="사용자항목11", L1415, 0)</f>
        <v>0</v>
      </c>
      <c r="AN1415">
        <f>IF(P1415="사용자항목12", L1415, 0)</f>
        <v>0</v>
      </c>
      <c r="AO1415">
        <f>IF(P1415="사용자항목13", L1415, 0)</f>
        <v>0</v>
      </c>
      <c r="AP1415">
        <f>IF(P1415="사용자항목14", L1415, 0)</f>
        <v>0</v>
      </c>
      <c r="AQ1415">
        <f>IF(P1415="사용자항목15", L1415, 0)</f>
        <v>0</v>
      </c>
      <c r="AR1415">
        <f>IF(P1415="사용자항목16", L1415, 0)</f>
        <v>0</v>
      </c>
      <c r="AS1415">
        <f>IF(P1415="사용자항목17", L1415, 0)</f>
        <v>0</v>
      </c>
      <c r="AT1415">
        <f>IF(P1415="사용자항목18", L1415, 0)</f>
        <v>0</v>
      </c>
      <c r="AU1415">
        <f>IF(P1415="사용자항목19", L1415, 0)</f>
        <v>0</v>
      </c>
    </row>
    <row r="1416" spans="1:50" ht="23.1" customHeight="1" x14ac:dyDescent="0.3">
      <c r="A1416" s="7"/>
      <c r="B1416" s="7"/>
      <c r="C1416" s="14"/>
      <c r="D1416" s="9"/>
      <c r="E1416" s="9"/>
      <c r="F1416" s="9"/>
      <c r="G1416" s="9"/>
      <c r="H1416" s="9"/>
      <c r="I1416" s="9"/>
      <c r="J1416" s="9"/>
      <c r="K1416" s="9"/>
      <c r="L1416" s="9"/>
      <c r="M1416" s="9"/>
    </row>
    <row r="1417" spans="1:50" ht="23.1" customHeight="1" x14ac:dyDescent="0.3">
      <c r="A1417" s="7"/>
      <c r="B1417" s="7"/>
      <c r="C1417" s="14"/>
      <c r="D1417" s="9"/>
      <c r="E1417" s="9"/>
      <c r="F1417" s="9"/>
      <c r="G1417" s="9"/>
      <c r="H1417" s="9"/>
      <c r="I1417" s="9"/>
      <c r="J1417" s="9"/>
      <c r="K1417" s="9"/>
      <c r="L1417" s="9"/>
      <c r="M1417" s="9"/>
    </row>
    <row r="1418" spans="1:50" ht="23.1" customHeight="1" x14ac:dyDescent="0.3">
      <c r="A1418" s="7"/>
      <c r="B1418" s="7"/>
      <c r="C1418" s="14"/>
      <c r="D1418" s="9"/>
      <c r="E1418" s="9"/>
      <c r="F1418" s="9"/>
      <c r="G1418" s="9"/>
      <c r="H1418" s="9"/>
      <c r="I1418" s="9"/>
      <c r="J1418" s="9"/>
      <c r="K1418" s="9"/>
      <c r="L1418" s="9"/>
      <c r="M1418" s="9"/>
    </row>
    <row r="1419" spans="1:50" ht="23.1" customHeight="1" x14ac:dyDescent="0.3">
      <c r="A1419" s="7"/>
      <c r="B1419" s="7"/>
      <c r="C1419" s="14"/>
      <c r="D1419" s="9"/>
      <c r="E1419" s="9"/>
      <c r="F1419" s="9"/>
      <c r="G1419" s="9"/>
      <c r="H1419" s="9"/>
      <c r="I1419" s="9"/>
      <c r="J1419" s="9"/>
      <c r="K1419" s="9"/>
      <c r="L1419" s="9"/>
      <c r="M1419" s="9"/>
    </row>
    <row r="1420" spans="1:50" ht="23.1" customHeight="1" x14ac:dyDescent="0.3">
      <c r="A1420" s="7"/>
      <c r="B1420" s="7"/>
      <c r="C1420" s="14"/>
      <c r="D1420" s="9"/>
      <c r="E1420" s="9"/>
      <c r="F1420" s="9"/>
      <c r="G1420" s="9"/>
      <c r="H1420" s="9"/>
      <c r="I1420" s="9"/>
      <c r="J1420" s="9"/>
      <c r="K1420" s="9"/>
      <c r="L1420" s="9"/>
      <c r="M1420" s="9"/>
    </row>
    <row r="1421" spans="1:50" ht="23.1" customHeight="1" x14ac:dyDescent="0.3">
      <c r="A1421" s="7"/>
      <c r="B1421" s="7"/>
      <c r="C1421" s="14"/>
      <c r="D1421" s="9"/>
      <c r="E1421" s="9"/>
      <c r="F1421" s="9"/>
      <c r="G1421" s="9"/>
      <c r="H1421" s="9"/>
      <c r="I1421" s="9"/>
      <c r="J1421" s="9"/>
      <c r="K1421" s="9"/>
      <c r="L1421" s="9"/>
      <c r="M1421" s="9"/>
    </row>
    <row r="1422" spans="1:50" ht="23.1" customHeight="1" x14ac:dyDescent="0.3">
      <c r="A1422" s="7"/>
      <c r="B1422" s="7"/>
      <c r="C1422" s="14"/>
      <c r="D1422" s="9"/>
      <c r="E1422" s="9"/>
      <c r="F1422" s="9"/>
      <c r="G1422" s="9"/>
      <c r="H1422" s="9"/>
      <c r="I1422" s="9"/>
      <c r="J1422" s="9"/>
      <c r="K1422" s="9"/>
      <c r="L1422" s="9"/>
      <c r="M1422" s="9"/>
    </row>
    <row r="1423" spans="1:50" ht="23.1" customHeight="1" x14ac:dyDescent="0.3">
      <c r="A1423" s="7"/>
      <c r="B1423" s="7"/>
      <c r="C1423" s="14"/>
      <c r="D1423" s="9"/>
      <c r="E1423" s="9"/>
      <c r="F1423" s="9"/>
      <c r="G1423" s="9"/>
      <c r="H1423" s="9"/>
      <c r="I1423" s="9"/>
      <c r="J1423" s="9"/>
      <c r="K1423" s="9"/>
      <c r="L1423" s="9"/>
      <c r="M1423" s="9"/>
    </row>
    <row r="1424" spans="1:50" ht="23.1" customHeight="1" x14ac:dyDescent="0.3">
      <c r="A1424" s="7"/>
      <c r="B1424" s="7"/>
      <c r="C1424" s="14"/>
      <c r="D1424" s="9"/>
      <c r="E1424" s="9"/>
      <c r="F1424" s="9"/>
      <c r="G1424" s="9"/>
      <c r="H1424" s="9"/>
      <c r="I1424" s="9"/>
      <c r="J1424" s="9"/>
      <c r="K1424" s="9"/>
      <c r="L1424" s="9"/>
      <c r="M1424" s="9"/>
    </row>
    <row r="1425" spans="1:50" ht="23.1" customHeight="1" x14ac:dyDescent="0.3">
      <c r="A1425" s="7"/>
      <c r="B1425" s="7"/>
      <c r="C1425" s="14"/>
      <c r="D1425" s="9"/>
      <c r="E1425" s="9"/>
      <c r="F1425" s="9"/>
      <c r="G1425" s="9"/>
      <c r="H1425" s="9"/>
      <c r="I1425" s="9"/>
      <c r="J1425" s="9"/>
      <c r="K1425" s="9"/>
      <c r="L1425" s="9"/>
      <c r="M1425" s="9"/>
    </row>
    <row r="1426" spans="1:50" ht="23.1" customHeight="1" x14ac:dyDescent="0.3">
      <c r="A1426" s="7"/>
      <c r="B1426" s="7"/>
      <c r="C1426" s="14"/>
      <c r="D1426" s="9"/>
      <c r="E1426" s="9"/>
      <c r="F1426" s="9"/>
      <c r="G1426" s="9"/>
      <c r="H1426" s="9"/>
      <c r="I1426" s="9"/>
      <c r="J1426" s="9"/>
      <c r="K1426" s="9"/>
      <c r="L1426" s="9"/>
      <c r="M1426" s="9"/>
    </row>
    <row r="1427" spans="1:50" ht="23.1" customHeight="1" x14ac:dyDescent="0.3">
      <c r="A1427" s="7"/>
      <c r="B1427" s="7"/>
      <c r="C1427" s="14"/>
      <c r="D1427" s="9"/>
      <c r="E1427" s="9"/>
      <c r="F1427" s="9"/>
      <c r="G1427" s="9"/>
      <c r="H1427" s="9"/>
      <c r="I1427" s="9"/>
      <c r="J1427" s="9"/>
      <c r="K1427" s="9"/>
      <c r="L1427" s="9"/>
      <c r="M1427" s="9"/>
    </row>
    <row r="1428" spans="1:50" ht="23.1" customHeight="1" x14ac:dyDescent="0.3">
      <c r="A1428" s="7"/>
      <c r="B1428" s="7"/>
      <c r="C1428" s="14"/>
      <c r="D1428" s="9"/>
      <c r="E1428" s="9"/>
      <c r="F1428" s="9"/>
      <c r="G1428" s="9"/>
      <c r="H1428" s="9"/>
      <c r="I1428" s="9"/>
      <c r="J1428" s="9"/>
      <c r="K1428" s="9"/>
      <c r="L1428" s="9"/>
      <c r="M1428" s="9"/>
    </row>
    <row r="1429" spans="1:50" ht="23.1" customHeight="1" x14ac:dyDescent="0.3">
      <c r="A1429" s="10" t="s">
        <v>131</v>
      </c>
      <c r="B1429" s="11"/>
      <c r="C1429" s="12"/>
      <c r="D1429" s="13"/>
      <c r="E1429" s="13"/>
      <c r="F1429" s="13">
        <f>ROUNDDOWN(SUMIF(Q1412:Q1428, "1", F1412:F1428), 0)</f>
        <v>0</v>
      </c>
      <c r="G1429" s="13"/>
      <c r="H1429" s="13">
        <f>ROUNDDOWN(SUMIF(Q1412:Q1428, "1", H1412:H1428), 0)</f>
        <v>0</v>
      </c>
      <c r="I1429" s="13"/>
      <c r="J1429" s="13">
        <f>ROUNDDOWN(SUMIF(Q1412:Q1428, "1", J1412:J1428), 0)</f>
        <v>0</v>
      </c>
      <c r="K1429" s="13"/>
      <c r="L1429" s="13">
        <f>F1429+H1429+J1429</f>
        <v>0</v>
      </c>
      <c r="M1429" s="13"/>
      <c r="R1429">
        <f t="shared" ref="R1429:AX1429" si="1019">ROUNDDOWN(SUM(R1412:R1415), 0)</f>
        <v>0</v>
      </c>
      <c r="S1429">
        <f t="shared" si="1019"/>
        <v>0</v>
      </c>
      <c r="T1429">
        <f t="shared" si="1019"/>
        <v>0</v>
      </c>
      <c r="U1429">
        <f t="shared" si="1019"/>
        <v>0</v>
      </c>
      <c r="V1429">
        <f t="shared" si="1019"/>
        <v>0</v>
      </c>
      <c r="W1429">
        <f t="shared" si="1019"/>
        <v>0</v>
      </c>
      <c r="X1429">
        <f t="shared" si="1019"/>
        <v>0</v>
      </c>
      <c r="Y1429">
        <f t="shared" si="1019"/>
        <v>0</v>
      </c>
      <c r="Z1429">
        <f t="shared" si="1019"/>
        <v>0</v>
      </c>
      <c r="AA1429">
        <f t="shared" si="1019"/>
        <v>0</v>
      </c>
      <c r="AB1429">
        <f t="shared" si="1019"/>
        <v>0</v>
      </c>
      <c r="AC1429">
        <f t="shared" si="1019"/>
        <v>0</v>
      </c>
      <c r="AD1429">
        <f t="shared" si="1019"/>
        <v>0</v>
      </c>
      <c r="AE1429">
        <f t="shared" si="1019"/>
        <v>0</v>
      </c>
      <c r="AF1429">
        <f t="shared" si="1019"/>
        <v>0</v>
      </c>
      <c r="AG1429">
        <f t="shared" si="1019"/>
        <v>0</v>
      </c>
      <c r="AH1429">
        <f t="shared" si="1019"/>
        <v>0</v>
      </c>
      <c r="AI1429">
        <f t="shared" si="1019"/>
        <v>0</v>
      </c>
      <c r="AJ1429">
        <f t="shared" si="1019"/>
        <v>0</v>
      </c>
      <c r="AK1429">
        <f t="shared" si="1019"/>
        <v>0</v>
      </c>
      <c r="AL1429">
        <f t="shared" si="1019"/>
        <v>0</v>
      </c>
      <c r="AM1429">
        <f t="shared" si="1019"/>
        <v>0</v>
      </c>
      <c r="AN1429">
        <f t="shared" si="1019"/>
        <v>0</v>
      </c>
      <c r="AO1429">
        <f t="shared" si="1019"/>
        <v>0</v>
      </c>
      <c r="AP1429">
        <f t="shared" si="1019"/>
        <v>0</v>
      </c>
      <c r="AQ1429">
        <f t="shared" si="1019"/>
        <v>0</v>
      </c>
      <c r="AR1429">
        <f t="shared" si="1019"/>
        <v>0</v>
      </c>
      <c r="AS1429">
        <f t="shared" si="1019"/>
        <v>0</v>
      </c>
      <c r="AT1429">
        <f t="shared" si="1019"/>
        <v>0</v>
      </c>
      <c r="AU1429">
        <f t="shared" si="1019"/>
        <v>0</v>
      </c>
      <c r="AV1429">
        <f t="shared" si="1019"/>
        <v>0</v>
      </c>
      <c r="AW1429">
        <f t="shared" si="1019"/>
        <v>0</v>
      </c>
      <c r="AX1429">
        <f t="shared" si="1019"/>
        <v>0</v>
      </c>
    </row>
    <row r="1430" spans="1:50" ht="23.1" customHeight="1" x14ac:dyDescent="0.3">
      <c r="A1430" s="57" t="s">
        <v>566</v>
      </c>
      <c r="B1430" s="58"/>
      <c r="C1430" s="58"/>
      <c r="D1430" s="58"/>
      <c r="E1430" s="58"/>
      <c r="F1430" s="58"/>
      <c r="G1430" s="58"/>
      <c r="H1430" s="58"/>
      <c r="I1430" s="58"/>
      <c r="J1430" s="58"/>
      <c r="K1430" s="58"/>
      <c r="L1430" s="58"/>
      <c r="M1430" s="58"/>
    </row>
    <row r="1431" spans="1:50" ht="23.1" customHeight="1" x14ac:dyDescent="0.3">
      <c r="A1431" s="6" t="s">
        <v>344</v>
      </c>
      <c r="B1431" s="6" t="s">
        <v>162</v>
      </c>
      <c r="C1431" s="8" t="s">
        <v>154</v>
      </c>
      <c r="D1431" s="9">
        <v>3</v>
      </c>
      <c r="E1431" s="9"/>
      <c r="F1431" s="9">
        <f>ROUNDDOWN(D1431*E1431, 0)</f>
        <v>0</v>
      </c>
      <c r="G1431" s="9"/>
      <c r="H1431" s="9">
        <f>ROUNDDOWN(D1431*G1431, 0)</f>
        <v>0</v>
      </c>
      <c r="I1431" s="9"/>
      <c r="J1431" s="9">
        <f>ROUNDDOWN(D1431*I1431, 0)</f>
        <v>0</v>
      </c>
      <c r="K1431" s="9">
        <f>E1431+G1431+I1431</f>
        <v>0</v>
      </c>
      <c r="L1431" s="9">
        <f>F1431+H1431+J1431</f>
        <v>0</v>
      </c>
      <c r="M1431" s="15"/>
      <c r="O1431" t="str">
        <f>""</f>
        <v/>
      </c>
      <c r="P1431" t="s">
        <v>469</v>
      </c>
      <c r="Q1431">
        <v>1</v>
      </c>
      <c r="R1431">
        <f>IF(P1431="기계경비", J1431, 0)</f>
        <v>0</v>
      </c>
      <c r="S1431">
        <f>IF(P1431="운반비", J1431, 0)</f>
        <v>0</v>
      </c>
      <c r="T1431">
        <f>IF(P1431="작업부산물", F1431, 0)</f>
        <v>0</v>
      </c>
      <c r="U1431">
        <f>IF(P1431="관급", F1431, 0)</f>
        <v>0</v>
      </c>
      <c r="V1431">
        <f>IF(P1431="외주비", J1431, 0)</f>
        <v>0</v>
      </c>
      <c r="W1431">
        <f>IF(P1431="장비비", J1431, 0)</f>
        <v>0</v>
      </c>
      <c r="X1431">
        <f>IF(P1431="폐기물처리비", J1431, 0)</f>
        <v>0</v>
      </c>
      <c r="Y1431">
        <f>IF(P1431="가설비", J1431, 0)</f>
        <v>0</v>
      </c>
      <c r="Z1431">
        <f>IF(P1431="잡비제외분", F1431, 0)</f>
        <v>0</v>
      </c>
      <c r="AA1431">
        <f>IF(P1431="사급자재대", L1431, 0)</f>
        <v>0</v>
      </c>
      <c r="AB1431">
        <f>IF(P1431="관급자재대", L1431, 0)</f>
        <v>0</v>
      </c>
      <c r="AC1431">
        <f>IF(P1431="관급자 관급 자재대", L1431, 0)</f>
        <v>0</v>
      </c>
      <c r="AD1431">
        <f>IF(P1431="사용자항목2", L1431, 0)</f>
        <v>0</v>
      </c>
      <c r="AE1431">
        <f>IF(P1431="안전관리비", L1431, 0)</f>
        <v>0</v>
      </c>
      <c r="AF1431">
        <f>IF(P1431="품질관리비", L1431, 0)</f>
        <v>0</v>
      </c>
      <c r="AG1431">
        <f>IF(P1431="사용자항목5", L1431, 0)</f>
        <v>0</v>
      </c>
      <c r="AH1431">
        <f>IF(P1431="사용자항목6", L1431, 0)</f>
        <v>0</v>
      </c>
      <c r="AI1431">
        <f>IF(P1431="사용자항목7", L1431, 0)</f>
        <v>0</v>
      </c>
      <c r="AJ1431">
        <f>IF(P1431="사용자항목8", L1431, 0)</f>
        <v>0</v>
      </c>
      <c r="AK1431">
        <f>IF(P1431="사용자항목9", L1431, 0)</f>
        <v>0</v>
      </c>
      <c r="AL1431">
        <f>IF(P1431="사용자항목10", L1431, 0)</f>
        <v>0</v>
      </c>
      <c r="AM1431">
        <f>IF(P1431="사용자항목11", L1431, 0)</f>
        <v>0</v>
      </c>
      <c r="AN1431">
        <f>IF(P1431="사용자항목12", L1431, 0)</f>
        <v>0</v>
      </c>
      <c r="AO1431">
        <f>IF(P1431="사용자항목13", L1431, 0)</f>
        <v>0</v>
      </c>
      <c r="AP1431">
        <f>IF(P1431="사용자항목14", L1431, 0)</f>
        <v>0</v>
      </c>
      <c r="AQ1431">
        <f>IF(P1431="사용자항목15", L1431, 0)</f>
        <v>0</v>
      </c>
      <c r="AR1431">
        <f>IF(P1431="사용자항목16", L1431, 0)</f>
        <v>0</v>
      </c>
      <c r="AS1431">
        <f>IF(P1431="사용자항목17", L1431, 0)</f>
        <v>0</v>
      </c>
      <c r="AT1431">
        <f>IF(P1431="사용자항목18", L1431, 0)</f>
        <v>0</v>
      </c>
      <c r="AU1431">
        <f>IF(P1431="사용자항목19", L1431, 0)</f>
        <v>0</v>
      </c>
    </row>
    <row r="1432" spans="1:50" ht="23.1" customHeight="1" x14ac:dyDescent="0.3">
      <c r="A1432" s="7"/>
      <c r="B1432" s="7"/>
      <c r="C1432" s="14"/>
      <c r="D1432" s="9"/>
      <c r="E1432" s="9"/>
      <c r="F1432" s="9"/>
      <c r="G1432" s="9"/>
      <c r="H1432" s="9"/>
      <c r="I1432" s="9"/>
      <c r="J1432" s="9"/>
      <c r="K1432" s="9"/>
      <c r="L1432" s="9"/>
      <c r="M1432" s="9"/>
    </row>
    <row r="1433" spans="1:50" ht="23.1" customHeight="1" x14ac:dyDescent="0.3">
      <c r="A1433" s="7"/>
      <c r="B1433" s="7"/>
      <c r="C1433" s="14"/>
      <c r="D1433" s="9"/>
      <c r="E1433" s="9"/>
      <c r="F1433" s="9"/>
      <c r="G1433" s="9"/>
      <c r="H1433" s="9"/>
      <c r="I1433" s="9"/>
      <c r="J1433" s="9"/>
      <c r="K1433" s="9"/>
      <c r="L1433" s="9"/>
      <c r="M1433" s="9"/>
    </row>
    <row r="1434" spans="1:50" ht="23.1" customHeight="1" x14ac:dyDescent="0.3">
      <c r="A1434" s="7"/>
      <c r="B1434" s="7"/>
      <c r="C1434" s="14"/>
      <c r="D1434" s="9"/>
      <c r="E1434" s="9"/>
      <c r="F1434" s="9"/>
      <c r="G1434" s="9"/>
      <c r="H1434" s="9"/>
      <c r="I1434" s="9"/>
      <c r="J1434" s="9"/>
      <c r="K1434" s="9"/>
      <c r="L1434" s="9"/>
      <c r="M1434" s="9"/>
    </row>
    <row r="1435" spans="1:50" ht="23.1" customHeight="1" x14ac:dyDescent="0.3">
      <c r="A1435" s="7"/>
      <c r="B1435" s="7"/>
      <c r="C1435" s="14"/>
      <c r="D1435" s="9"/>
      <c r="E1435" s="9"/>
      <c r="F1435" s="9"/>
      <c r="G1435" s="9"/>
      <c r="H1435" s="9"/>
      <c r="I1435" s="9"/>
      <c r="J1435" s="9"/>
      <c r="K1435" s="9"/>
      <c r="L1435" s="9"/>
      <c r="M1435" s="9"/>
    </row>
    <row r="1436" spans="1:50" ht="23.1" customHeight="1" x14ac:dyDescent="0.3">
      <c r="A1436" s="7"/>
      <c r="B1436" s="7"/>
      <c r="C1436" s="14"/>
      <c r="D1436" s="9"/>
      <c r="E1436" s="9"/>
      <c r="F1436" s="9"/>
      <c r="G1436" s="9"/>
      <c r="H1436" s="9"/>
      <c r="I1436" s="9"/>
      <c r="J1436" s="9"/>
      <c r="K1436" s="9"/>
      <c r="L1436" s="9"/>
      <c r="M1436" s="9"/>
    </row>
    <row r="1437" spans="1:50" ht="23.1" customHeight="1" x14ac:dyDescent="0.3">
      <c r="A1437" s="7"/>
      <c r="B1437" s="7"/>
      <c r="C1437" s="14"/>
      <c r="D1437" s="9"/>
      <c r="E1437" s="9"/>
      <c r="F1437" s="9"/>
      <c r="G1437" s="9"/>
      <c r="H1437" s="9"/>
      <c r="I1437" s="9"/>
      <c r="J1437" s="9"/>
      <c r="K1437" s="9"/>
      <c r="L1437" s="9"/>
      <c r="M1437" s="9"/>
    </row>
    <row r="1438" spans="1:50" ht="23.1" customHeight="1" x14ac:dyDescent="0.3">
      <c r="A1438" s="7"/>
      <c r="B1438" s="7"/>
      <c r="C1438" s="14"/>
      <c r="D1438" s="9"/>
      <c r="E1438" s="9"/>
      <c r="F1438" s="9"/>
      <c r="G1438" s="9"/>
      <c r="H1438" s="9"/>
      <c r="I1438" s="9"/>
      <c r="J1438" s="9"/>
      <c r="K1438" s="9"/>
      <c r="L1438" s="9"/>
      <c r="M1438" s="9"/>
    </row>
    <row r="1439" spans="1:50" ht="23.1" customHeight="1" x14ac:dyDescent="0.3">
      <c r="A1439" s="7"/>
      <c r="B1439" s="7"/>
      <c r="C1439" s="14"/>
      <c r="D1439" s="9"/>
      <c r="E1439" s="9"/>
      <c r="F1439" s="9"/>
      <c r="G1439" s="9"/>
      <c r="H1439" s="9"/>
      <c r="I1439" s="9"/>
      <c r="J1439" s="9"/>
      <c r="K1439" s="9"/>
      <c r="L1439" s="9"/>
      <c r="M1439" s="9"/>
    </row>
    <row r="1440" spans="1:50" ht="23.1" customHeight="1" x14ac:dyDescent="0.3">
      <c r="A1440" s="7"/>
      <c r="B1440" s="7"/>
      <c r="C1440" s="14"/>
      <c r="D1440" s="9"/>
      <c r="E1440" s="9"/>
      <c r="F1440" s="9"/>
      <c r="G1440" s="9"/>
      <c r="H1440" s="9"/>
      <c r="I1440" s="9"/>
      <c r="J1440" s="9"/>
      <c r="K1440" s="9"/>
      <c r="L1440" s="9"/>
      <c r="M1440" s="9"/>
    </row>
    <row r="1441" spans="1:50" ht="23.1" customHeight="1" x14ac:dyDescent="0.3">
      <c r="A1441" s="7"/>
      <c r="B1441" s="7"/>
      <c r="C1441" s="14"/>
      <c r="D1441" s="9"/>
      <c r="E1441" s="9"/>
      <c r="F1441" s="9"/>
      <c r="G1441" s="9"/>
      <c r="H1441" s="9"/>
      <c r="I1441" s="9"/>
      <c r="J1441" s="9"/>
      <c r="K1441" s="9"/>
      <c r="L1441" s="9"/>
      <c r="M1441" s="9"/>
    </row>
    <row r="1442" spans="1:50" ht="23.1" customHeight="1" x14ac:dyDescent="0.3">
      <c r="A1442" s="7"/>
      <c r="B1442" s="7"/>
      <c r="C1442" s="14"/>
      <c r="D1442" s="9"/>
      <c r="E1442" s="9"/>
      <c r="F1442" s="9"/>
      <c r="G1442" s="9"/>
      <c r="H1442" s="9"/>
      <c r="I1442" s="9"/>
      <c r="J1442" s="9"/>
      <c r="K1442" s="9"/>
      <c r="L1442" s="9"/>
      <c r="M1442" s="9"/>
    </row>
    <row r="1443" spans="1:50" ht="23.1" customHeight="1" x14ac:dyDescent="0.3">
      <c r="A1443" s="7"/>
      <c r="B1443" s="7"/>
      <c r="C1443" s="14"/>
      <c r="D1443" s="9"/>
      <c r="E1443" s="9"/>
      <c r="F1443" s="9"/>
      <c r="G1443" s="9"/>
      <c r="H1443" s="9"/>
      <c r="I1443" s="9"/>
      <c r="J1443" s="9"/>
      <c r="K1443" s="9"/>
      <c r="L1443" s="9"/>
      <c r="M1443" s="9"/>
    </row>
    <row r="1444" spans="1:50" ht="23.1" customHeight="1" x14ac:dyDescent="0.3">
      <c r="A1444" s="7"/>
      <c r="B1444" s="7"/>
      <c r="C1444" s="14"/>
      <c r="D1444" s="9"/>
      <c r="E1444" s="9"/>
      <c r="F1444" s="9"/>
      <c r="G1444" s="9"/>
      <c r="H1444" s="9"/>
      <c r="I1444" s="9"/>
      <c r="J1444" s="9"/>
      <c r="K1444" s="9"/>
      <c r="L1444" s="9"/>
      <c r="M1444" s="9"/>
    </row>
    <row r="1445" spans="1:50" ht="23.1" customHeight="1" x14ac:dyDescent="0.3">
      <c r="A1445" s="7"/>
      <c r="B1445" s="7"/>
      <c r="C1445" s="14"/>
      <c r="D1445" s="9"/>
      <c r="E1445" s="9"/>
      <c r="F1445" s="9"/>
      <c r="G1445" s="9"/>
      <c r="H1445" s="9"/>
      <c r="I1445" s="9"/>
      <c r="J1445" s="9"/>
      <c r="K1445" s="9"/>
      <c r="L1445" s="9"/>
      <c r="M1445" s="9"/>
    </row>
    <row r="1446" spans="1:50" ht="23.1" customHeight="1" x14ac:dyDescent="0.3">
      <c r="A1446" s="7"/>
      <c r="B1446" s="7"/>
      <c r="C1446" s="14"/>
      <c r="D1446" s="9"/>
      <c r="E1446" s="9"/>
      <c r="F1446" s="9"/>
      <c r="G1446" s="9"/>
      <c r="H1446" s="9"/>
      <c r="I1446" s="9"/>
      <c r="J1446" s="9"/>
      <c r="K1446" s="9"/>
      <c r="L1446" s="9"/>
      <c r="M1446" s="9"/>
    </row>
    <row r="1447" spans="1:50" ht="23.1" customHeight="1" x14ac:dyDescent="0.3">
      <c r="A1447" s="7"/>
      <c r="B1447" s="7"/>
      <c r="C1447" s="14"/>
      <c r="D1447" s="9"/>
      <c r="E1447" s="9"/>
      <c r="F1447" s="9"/>
      <c r="G1447" s="9"/>
      <c r="H1447" s="9"/>
      <c r="I1447" s="9"/>
      <c r="J1447" s="9"/>
      <c r="K1447" s="9"/>
      <c r="L1447" s="9"/>
      <c r="M1447" s="9"/>
    </row>
    <row r="1448" spans="1:50" ht="23.1" customHeight="1" x14ac:dyDescent="0.3">
      <c r="A1448" s="10" t="s">
        <v>131</v>
      </c>
      <c r="B1448" s="11"/>
      <c r="C1448" s="12"/>
      <c r="D1448" s="13"/>
      <c r="E1448" s="13"/>
      <c r="F1448" s="13">
        <f>ROUNDDOWN(SUMIF(Q1431:Q1447, "1", F1431:F1447), 0)</f>
        <v>0</v>
      </c>
      <c r="G1448" s="13"/>
      <c r="H1448" s="13">
        <f>ROUNDDOWN(SUMIF(Q1431:Q1447, "1", H1431:H1447), 0)</f>
        <v>0</v>
      </c>
      <c r="I1448" s="13"/>
      <c r="J1448" s="13">
        <f>ROUNDDOWN(SUMIF(Q1431:Q1447, "1", J1431:J1447), 0)</f>
        <v>0</v>
      </c>
      <c r="K1448" s="13"/>
      <c r="L1448" s="13">
        <f>F1448+H1448+J1448</f>
        <v>0</v>
      </c>
      <c r="M1448" s="13"/>
      <c r="R1448">
        <f t="shared" ref="R1448:AX1448" si="1020">ROUNDDOWN(SUM(R1431:R1431), 0)</f>
        <v>0</v>
      </c>
      <c r="S1448">
        <f t="shared" si="1020"/>
        <v>0</v>
      </c>
      <c r="T1448">
        <f t="shared" si="1020"/>
        <v>0</v>
      </c>
      <c r="U1448">
        <f t="shared" si="1020"/>
        <v>0</v>
      </c>
      <c r="V1448">
        <f t="shared" si="1020"/>
        <v>0</v>
      </c>
      <c r="W1448">
        <f t="shared" si="1020"/>
        <v>0</v>
      </c>
      <c r="X1448">
        <f t="shared" si="1020"/>
        <v>0</v>
      </c>
      <c r="Y1448">
        <f t="shared" si="1020"/>
        <v>0</v>
      </c>
      <c r="Z1448">
        <f t="shared" si="1020"/>
        <v>0</v>
      </c>
      <c r="AA1448">
        <f t="shared" si="1020"/>
        <v>0</v>
      </c>
      <c r="AB1448">
        <f t="shared" si="1020"/>
        <v>0</v>
      </c>
      <c r="AC1448">
        <f t="shared" si="1020"/>
        <v>0</v>
      </c>
      <c r="AD1448">
        <f t="shared" si="1020"/>
        <v>0</v>
      </c>
      <c r="AE1448">
        <f t="shared" si="1020"/>
        <v>0</v>
      </c>
      <c r="AF1448">
        <f t="shared" si="1020"/>
        <v>0</v>
      </c>
      <c r="AG1448">
        <f t="shared" si="1020"/>
        <v>0</v>
      </c>
      <c r="AH1448">
        <f t="shared" si="1020"/>
        <v>0</v>
      </c>
      <c r="AI1448">
        <f t="shared" si="1020"/>
        <v>0</v>
      </c>
      <c r="AJ1448">
        <f t="shared" si="1020"/>
        <v>0</v>
      </c>
      <c r="AK1448">
        <f t="shared" si="1020"/>
        <v>0</v>
      </c>
      <c r="AL1448">
        <f t="shared" si="1020"/>
        <v>0</v>
      </c>
      <c r="AM1448">
        <f t="shared" si="1020"/>
        <v>0</v>
      </c>
      <c r="AN1448">
        <f t="shared" si="1020"/>
        <v>0</v>
      </c>
      <c r="AO1448">
        <f t="shared" si="1020"/>
        <v>0</v>
      </c>
      <c r="AP1448">
        <f t="shared" si="1020"/>
        <v>0</v>
      </c>
      <c r="AQ1448">
        <f t="shared" si="1020"/>
        <v>0</v>
      </c>
      <c r="AR1448">
        <f t="shared" si="1020"/>
        <v>0</v>
      </c>
      <c r="AS1448">
        <f t="shared" si="1020"/>
        <v>0</v>
      </c>
      <c r="AT1448">
        <f t="shared" si="1020"/>
        <v>0</v>
      </c>
      <c r="AU1448">
        <f t="shared" si="1020"/>
        <v>0</v>
      </c>
      <c r="AV1448">
        <f t="shared" si="1020"/>
        <v>0</v>
      </c>
      <c r="AW1448">
        <f t="shared" si="1020"/>
        <v>0</v>
      </c>
      <c r="AX1448">
        <f t="shared" si="1020"/>
        <v>0</v>
      </c>
    </row>
  </sheetData>
  <mergeCells count="83">
    <mergeCell ref="A100:M100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K3:L3"/>
    <mergeCell ref="A5:M5"/>
    <mergeCell ref="A24:M24"/>
    <mergeCell ref="A62:M62"/>
    <mergeCell ref="A81:M81"/>
    <mergeCell ref="A328:M328"/>
    <mergeCell ref="A119:M119"/>
    <mergeCell ref="A138:M138"/>
    <mergeCell ref="A157:M157"/>
    <mergeCell ref="A176:M176"/>
    <mergeCell ref="A195:M195"/>
    <mergeCell ref="A214:M214"/>
    <mergeCell ref="A233:M233"/>
    <mergeCell ref="A252:M252"/>
    <mergeCell ref="A271:M271"/>
    <mergeCell ref="A290:M290"/>
    <mergeCell ref="A309:M309"/>
    <mergeCell ref="A594:M594"/>
    <mergeCell ref="A347:M347"/>
    <mergeCell ref="A366:M366"/>
    <mergeCell ref="A385:M385"/>
    <mergeCell ref="A404:M404"/>
    <mergeCell ref="A423:M423"/>
    <mergeCell ref="A442:M442"/>
    <mergeCell ref="A461:M461"/>
    <mergeCell ref="A499:M499"/>
    <mergeCell ref="A518:M518"/>
    <mergeCell ref="A537:M537"/>
    <mergeCell ref="A575:M575"/>
    <mergeCell ref="A841:M841"/>
    <mergeCell ref="A632:M632"/>
    <mergeCell ref="A651:M651"/>
    <mergeCell ref="A670:M670"/>
    <mergeCell ref="A689:M689"/>
    <mergeCell ref="A708:M708"/>
    <mergeCell ref="A727:M727"/>
    <mergeCell ref="A746:M746"/>
    <mergeCell ref="A765:M765"/>
    <mergeCell ref="A784:M784"/>
    <mergeCell ref="A803:M803"/>
    <mergeCell ref="A822:M822"/>
    <mergeCell ref="A1069:M1069"/>
    <mergeCell ref="A860:M860"/>
    <mergeCell ref="A879:M879"/>
    <mergeCell ref="A898:M898"/>
    <mergeCell ref="A917:M917"/>
    <mergeCell ref="A936:M936"/>
    <mergeCell ref="A955:M955"/>
    <mergeCell ref="A974:M974"/>
    <mergeCell ref="A993:M993"/>
    <mergeCell ref="A1012:M1012"/>
    <mergeCell ref="A1031:M1031"/>
    <mergeCell ref="A1050:M1050"/>
    <mergeCell ref="A1297:M1297"/>
    <mergeCell ref="A1088:M1088"/>
    <mergeCell ref="A1107:M1107"/>
    <mergeCell ref="A1126:M1126"/>
    <mergeCell ref="A1145:M1145"/>
    <mergeCell ref="A1164:M1164"/>
    <mergeCell ref="A1183:M1183"/>
    <mergeCell ref="A1202:M1202"/>
    <mergeCell ref="A1221:M1221"/>
    <mergeCell ref="A1240:M1240"/>
    <mergeCell ref="A1259:M1259"/>
    <mergeCell ref="A1278:M1278"/>
    <mergeCell ref="A1430:M1430"/>
    <mergeCell ref="A1316:M1316"/>
    <mergeCell ref="A1335:M1335"/>
    <mergeCell ref="A1354:M1354"/>
    <mergeCell ref="A1373:M1373"/>
    <mergeCell ref="A1392:M1392"/>
    <mergeCell ref="A1411:M1411"/>
  </mergeCells>
  <phoneticPr fontId="1" type="noConversion"/>
  <conditionalFormatting sqref="A6:M1448 A5">
    <cfRule type="containsText" dxfId="1" priority="1" stopIfTrue="1" operator="containsText" text=".">
      <formula>NOT(ISERROR(SEARCH(".",A5)))</formula>
    </cfRule>
    <cfRule type="notContainsText" dxfId="0" priority="2" stopIfTrue="1" operator="notContains" text=".">
      <formula>ISERROR(SEARCH(".",A5))</formula>
    </cfRule>
  </conditionalFormatting>
  <pageMargins left="0.74400148800297605" right="0" top="0.54715109430218856" bottom="0.1388888888888889" header="0.3" footer="0.1388888888888889"/>
  <pageSetup paperSize="9" orientation="landscape" r:id="rId1"/>
  <rowBreaks count="76" manualBreakCount="76">
    <brk id="23" max="16383" man="1"/>
    <brk id="42" max="16383" man="1"/>
    <brk id="61" max="16383" man="1"/>
    <brk id="80" max="16383" man="1"/>
    <brk id="99" max="16383" man="1"/>
    <brk id="118" max="16383" man="1"/>
    <brk id="137" max="16383" man="1"/>
    <brk id="156" max="16383" man="1"/>
    <brk id="175" max="16383" man="1"/>
    <brk id="194" max="16383" man="1"/>
    <brk id="213" max="16383" man="1"/>
    <brk id="232" max="16383" man="1"/>
    <brk id="251" max="16383" man="1"/>
    <brk id="270" max="16383" man="1"/>
    <brk id="289" max="16383" man="1"/>
    <brk id="308" max="16383" man="1"/>
    <brk id="327" max="16383" man="1"/>
    <brk id="346" max="16383" man="1"/>
    <brk id="365" max="16383" man="1"/>
    <brk id="384" max="16383" man="1"/>
    <brk id="403" max="16383" man="1"/>
    <brk id="422" max="16383" man="1"/>
    <brk id="441" max="16383" man="1"/>
    <brk id="460" max="16383" man="1"/>
    <brk id="479" max="16383" man="1"/>
    <brk id="498" max="16383" man="1"/>
    <brk id="517" max="16383" man="1"/>
    <brk id="536" max="16383" man="1"/>
    <brk id="555" max="16383" man="1"/>
    <brk id="574" max="16383" man="1"/>
    <brk id="593" max="16383" man="1"/>
    <brk id="612" max="16383" man="1"/>
    <brk id="631" max="16383" man="1"/>
    <brk id="650" max="16383" man="1"/>
    <brk id="669" max="16383" man="1"/>
    <brk id="688" max="16383" man="1"/>
    <brk id="707" max="16383" man="1"/>
    <brk id="726" max="16383" man="1"/>
    <brk id="745" max="16383" man="1"/>
    <brk id="764" max="16383" man="1"/>
    <brk id="783" max="16383" man="1"/>
    <brk id="802" max="16383" man="1"/>
    <brk id="821" max="16383" man="1"/>
    <brk id="840" max="16383" man="1"/>
    <brk id="859" max="16383" man="1"/>
    <brk id="878" max="16383" man="1"/>
    <brk id="897" max="16383" man="1"/>
    <brk id="916" max="16383" man="1"/>
    <brk id="935" max="16383" man="1"/>
    <brk id="954" max="16383" man="1"/>
    <brk id="973" max="16383" man="1"/>
    <brk id="992" max="16383" man="1"/>
    <brk id="1011" max="16383" man="1"/>
    <brk id="1030" max="16383" man="1"/>
    <brk id="1049" max="16383" man="1"/>
    <brk id="1068" max="16383" man="1"/>
    <brk id="1087" max="16383" man="1"/>
    <brk id="1106" max="16383" man="1"/>
    <brk id="1125" max="16383" man="1"/>
    <brk id="1144" max="16383" man="1"/>
    <brk id="1163" max="16383" man="1"/>
    <brk id="1182" max="16383" man="1"/>
    <brk id="1201" max="16383" man="1"/>
    <brk id="1220" max="16383" man="1"/>
    <brk id="1239" max="16383" man="1"/>
    <brk id="1258" max="16383" man="1"/>
    <brk id="1277" max="16383" man="1"/>
    <brk id="1296" max="16383" man="1"/>
    <brk id="1315" max="16383" man="1"/>
    <brk id="1334" max="16383" man="1"/>
    <brk id="1353" max="16383" man="1"/>
    <brk id="1372" max="16383" man="1"/>
    <brk id="1391" max="16383" man="1"/>
    <brk id="1410" max="16383" man="1"/>
    <brk id="1429" max="16383" man="1"/>
    <brk id="14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6</vt:i4>
      </vt:variant>
    </vt:vector>
  </HeadingPairs>
  <TitlesOfParts>
    <vt:vector size="10" baseType="lpstr">
      <vt:lpstr>갑지</vt:lpstr>
      <vt:lpstr>원가계산서</vt:lpstr>
      <vt:lpstr>집계표</vt:lpstr>
      <vt:lpstr>내역서</vt:lpstr>
      <vt:lpstr>내역서!Print_Area</vt:lpstr>
      <vt:lpstr>원가계산서!Print_Area</vt:lpstr>
      <vt:lpstr>집계표!Print_Area</vt:lpstr>
      <vt:lpstr>내역서!Print_Titles</vt:lpstr>
      <vt:lpstr>원가계산서!Print_Titles</vt:lpstr>
      <vt:lpstr>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2024-07-04T03:45:06Z</dcterms:created>
  <dcterms:modified xsi:type="dcterms:W3CDTF">2024-07-05T02:16:45Z</dcterms:modified>
</cp:coreProperties>
</file>