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구매 계약 입찰\#. 2024학년도\입찰\프리차드 및 씰채플 건축공사 입찰 공고_2024.12\공내역서 및 시방서\"/>
    </mc:Choice>
  </mc:AlternateContent>
  <xr:revisionPtr revIDLastSave="0" documentId="13_ncr:1_{C758F100-904C-409B-9E82-AA0EFCCA092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원가계산서" sheetId="9" r:id="rId1"/>
    <sheet name="공종별집계표" sheetId="8" r:id="rId2"/>
    <sheet name="공종별내역서" sheetId="7" r:id="rId3"/>
  </sheets>
  <definedNames>
    <definedName name="_xlnm.Print_Area" localSheetId="2">공종별내역서!$A$1:$M$243</definedName>
    <definedName name="_xlnm.Print_Area" localSheetId="1">공종별집계표!$A$1:$M$27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9" l="1"/>
  <c r="F231" i="7"/>
  <c r="H228" i="7"/>
  <c r="F228" i="7"/>
  <c r="J227" i="7"/>
  <c r="H227" i="7"/>
  <c r="F227" i="7"/>
  <c r="H226" i="7"/>
  <c r="F226" i="7"/>
  <c r="J225" i="7"/>
  <c r="K225" i="7"/>
  <c r="H223" i="7"/>
  <c r="H222" i="7"/>
  <c r="F222" i="7"/>
  <c r="F221" i="7"/>
  <c r="H199" i="7"/>
  <c r="F199" i="7"/>
  <c r="J198" i="7"/>
  <c r="J174" i="7"/>
  <c r="H174" i="7"/>
  <c r="H173" i="7"/>
  <c r="F173" i="7"/>
  <c r="J154" i="7"/>
  <c r="J150" i="7"/>
  <c r="H150" i="7"/>
  <c r="J101" i="7"/>
  <c r="H101" i="7"/>
  <c r="K101" i="7"/>
  <c r="J81" i="7"/>
  <c r="H81" i="7"/>
  <c r="J80" i="7"/>
  <c r="H80" i="7"/>
  <c r="J79" i="7"/>
  <c r="H79" i="7"/>
  <c r="J78" i="7"/>
  <c r="H78" i="7"/>
  <c r="J77" i="7"/>
  <c r="H77" i="7"/>
  <c r="H188" i="7"/>
  <c r="J183" i="7"/>
  <c r="H178" i="7"/>
  <c r="H103" i="7"/>
  <c r="J232" i="7"/>
  <c r="J223" i="7"/>
  <c r="J233" i="7"/>
  <c r="J228" i="7"/>
  <c r="J231" i="7"/>
  <c r="J199" i="7"/>
  <c r="J224" i="7"/>
  <c r="F81" i="7"/>
  <c r="F78" i="7"/>
  <c r="F77" i="7"/>
  <c r="F80" i="7"/>
  <c r="F79" i="7"/>
  <c r="H154" i="7"/>
  <c r="H82" i="7"/>
  <c r="J82" i="7"/>
  <c r="H41" i="7"/>
  <c r="H5" i="7"/>
  <c r="H190" i="7"/>
  <c r="J190" i="7"/>
  <c r="J189" i="7"/>
  <c r="H189" i="7"/>
  <c r="J188" i="7"/>
  <c r="J187" i="7"/>
  <c r="H187" i="7"/>
  <c r="H186" i="7"/>
  <c r="J186" i="7"/>
  <c r="H185" i="7"/>
  <c r="H182" i="7"/>
  <c r="J182" i="7"/>
  <c r="H181" i="7"/>
  <c r="J181" i="7"/>
  <c r="H180" i="7"/>
  <c r="H179" i="7"/>
  <c r="H152" i="7"/>
  <c r="J103" i="7"/>
  <c r="J102" i="7"/>
  <c r="H54" i="7"/>
  <c r="H7" i="7"/>
  <c r="J7" i="7"/>
  <c r="F233" i="7"/>
  <c r="H233" i="7"/>
  <c r="F232" i="7"/>
  <c r="H232" i="7"/>
  <c r="H231" i="7"/>
  <c r="F230" i="7"/>
  <c r="H230" i="7"/>
  <c r="J230" i="7"/>
  <c r="K230" i="7"/>
  <c r="H229" i="7"/>
  <c r="J229" i="7"/>
  <c r="F225" i="7"/>
  <c r="F224" i="7"/>
  <c r="H224" i="7"/>
  <c r="F223" i="7"/>
  <c r="J222" i="7"/>
  <c r="H221" i="7"/>
  <c r="J221" i="7"/>
  <c r="F200" i="7"/>
  <c r="H200" i="7"/>
  <c r="J200" i="7"/>
  <c r="K200" i="7"/>
  <c r="H198" i="7"/>
  <c r="F197" i="7"/>
  <c r="H197" i="7"/>
  <c r="J197" i="7"/>
  <c r="H156" i="7"/>
  <c r="H225" i="7" l="1"/>
  <c r="K229" i="7"/>
  <c r="K233" i="7"/>
  <c r="F229" i="7"/>
  <c r="K221" i="7"/>
  <c r="K223" i="7"/>
  <c r="L200" i="7"/>
  <c r="K81" i="7"/>
  <c r="K198" i="7"/>
  <c r="K77" i="7"/>
  <c r="F101" i="7"/>
  <c r="K78" i="7"/>
  <c r="K232" i="7"/>
  <c r="K227" i="7"/>
  <c r="F184" i="7"/>
  <c r="J175" i="7"/>
  <c r="K79" i="7"/>
  <c r="H33" i="7"/>
  <c r="J5" i="7"/>
  <c r="H155" i="7"/>
  <c r="K173" i="7"/>
  <c r="K80" i="7"/>
  <c r="H219" i="7"/>
  <c r="H15" i="8" s="1"/>
  <c r="K231" i="7"/>
  <c r="H183" i="7"/>
  <c r="H6" i="7"/>
  <c r="H27" i="7" s="1"/>
  <c r="H7" i="8" s="1"/>
  <c r="J177" i="7"/>
  <c r="F150" i="7"/>
  <c r="L150" i="7" s="1"/>
  <c r="K150" i="7"/>
  <c r="H191" i="7"/>
  <c r="H38" i="7"/>
  <c r="J219" i="7"/>
  <c r="J15" i="8" s="1"/>
  <c r="J156" i="7"/>
  <c r="F198" i="7"/>
  <c r="L198" i="7" s="1"/>
  <c r="K228" i="7"/>
  <c r="H84" i="7"/>
  <c r="J129" i="7"/>
  <c r="F174" i="7"/>
  <c r="L174" i="7" s="1"/>
  <c r="K174" i="7"/>
  <c r="H184" i="7"/>
  <c r="K199" i="7"/>
  <c r="K224" i="7"/>
  <c r="H83" i="7"/>
  <c r="J123" i="7"/>
  <c r="J11" i="8" s="1"/>
  <c r="J151" i="7"/>
  <c r="K197" i="7"/>
  <c r="L81" i="7"/>
  <c r="H151" i="7"/>
  <c r="J152" i="7"/>
  <c r="H128" i="7"/>
  <c r="K222" i="7"/>
  <c r="L233" i="7"/>
  <c r="L232" i="7"/>
  <c r="L231" i="7"/>
  <c r="L230" i="7"/>
  <c r="L229" i="7"/>
  <c r="L228" i="7"/>
  <c r="L227" i="7"/>
  <c r="L225" i="7"/>
  <c r="L224" i="7"/>
  <c r="L223" i="7"/>
  <c r="L222" i="7"/>
  <c r="H243" i="7"/>
  <c r="H16" i="8" s="1"/>
  <c r="F243" i="7"/>
  <c r="L221" i="7"/>
  <c r="L199" i="7"/>
  <c r="L197" i="7"/>
  <c r="J178" i="7"/>
  <c r="L173" i="7"/>
  <c r="L101" i="7"/>
  <c r="L80" i="7"/>
  <c r="L79" i="7"/>
  <c r="L78" i="7"/>
  <c r="L77" i="7"/>
  <c r="H177" i="7"/>
  <c r="H176" i="7"/>
  <c r="H175" i="7"/>
  <c r="J155" i="7"/>
  <c r="H153" i="7"/>
  <c r="H149" i="7"/>
  <c r="J128" i="7"/>
  <c r="J127" i="7"/>
  <c r="J125" i="7"/>
  <c r="H53" i="7"/>
  <c r="H75" i="7" s="1"/>
  <c r="H9" i="8" s="1"/>
  <c r="H35" i="7"/>
  <c r="H34" i="7"/>
  <c r="J33" i="7"/>
  <c r="H32" i="7"/>
  <c r="H29" i="7"/>
  <c r="J6" i="7"/>
  <c r="J191" i="7"/>
  <c r="H102" i="7"/>
  <c r="H123" i="7" s="1"/>
  <c r="H11" i="8" s="1"/>
  <c r="J27" i="7" l="1"/>
  <c r="J7" i="8" s="1"/>
  <c r="H195" i="7"/>
  <c r="H14" i="8" s="1"/>
  <c r="H99" i="7"/>
  <c r="H10" i="8" s="1"/>
  <c r="F219" i="7"/>
  <c r="F54" i="7"/>
  <c r="F185" i="7"/>
  <c r="H171" i="7"/>
  <c r="H13" i="8" s="1"/>
  <c r="F84" i="7"/>
  <c r="J176" i="7"/>
  <c r="F180" i="7"/>
  <c r="F83" i="7"/>
  <c r="J126" i="7"/>
  <c r="J147" i="7" s="1"/>
  <c r="J12" i="8" s="1"/>
  <c r="K191" i="7"/>
  <c r="F191" i="7"/>
  <c r="L191" i="7" s="1"/>
  <c r="H40" i="7"/>
  <c r="F102" i="7"/>
  <c r="K102" i="7"/>
  <c r="H129" i="7"/>
  <c r="F179" i="7"/>
  <c r="F156" i="7"/>
  <c r="L156" i="7" s="1"/>
  <c r="K156" i="7"/>
  <c r="H37" i="7"/>
  <c r="F181" i="7"/>
  <c r="L181" i="7" s="1"/>
  <c r="K181" i="7"/>
  <c r="K183" i="7"/>
  <c r="F183" i="7"/>
  <c r="L183" i="7" s="1"/>
  <c r="H36" i="7"/>
  <c r="H39" i="7"/>
  <c r="J29" i="7"/>
  <c r="K226" i="7"/>
  <c r="J226" i="7"/>
  <c r="F16" i="8"/>
  <c r="L219" i="7"/>
  <c r="H125" i="7"/>
  <c r="H126" i="7"/>
  <c r="J39" i="7"/>
  <c r="H42" i="7"/>
  <c r="H31" i="7"/>
  <c r="H30" i="7"/>
  <c r="J30" i="7"/>
  <c r="J31" i="7"/>
  <c r="K15" i="8" l="1"/>
  <c r="F15" i="8"/>
  <c r="L15" i="8" s="1"/>
  <c r="H51" i="7"/>
  <c r="H8" i="8" s="1"/>
  <c r="F178" i="7"/>
  <c r="L178" i="7" s="1"/>
  <c r="K178" i="7"/>
  <c r="F182" i="7"/>
  <c r="L182" i="7" s="1"/>
  <c r="K182" i="7"/>
  <c r="L226" i="7"/>
  <c r="L243" i="7" s="1"/>
  <c r="J243" i="7"/>
  <c r="J36" i="7"/>
  <c r="K7" i="7"/>
  <c r="F7" i="7"/>
  <c r="L7" i="7" s="1"/>
  <c r="F187" i="7"/>
  <c r="L187" i="7" s="1"/>
  <c r="K187" i="7"/>
  <c r="F190" i="7"/>
  <c r="L190" i="7" s="1"/>
  <c r="K190" i="7"/>
  <c r="F188" i="7"/>
  <c r="L188" i="7" s="1"/>
  <c r="K188" i="7"/>
  <c r="H127" i="7"/>
  <c r="H147" i="7" s="1"/>
  <c r="H12" i="8" s="1"/>
  <c r="L102" i="7"/>
  <c r="F103" i="7"/>
  <c r="L103" i="7" s="1"/>
  <c r="K103" i="7"/>
  <c r="K189" i="7"/>
  <c r="F189" i="7"/>
  <c r="L189" i="7" s="1"/>
  <c r="L123" i="7" l="1"/>
  <c r="F152" i="7"/>
  <c r="L152" i="7" s="1"/>
  <c r="K152" i="7"/>
  <c r="K186" i="7"/>
  <c r="F186" i="7"/>
  <c r="L186" i="7" s="1"/>
  <c r="J34" i="7"/>
  <c r="J37" i="7"/>
  <c r="F123" i="7"/>
  <c r="J16" i="8"/>
  <c r="L16" i="8" s="1"/>
  <c r="T16" i="8" s="1"/>
  <c r="E23" i="9" s="1"/>
  <c r="K16" i="8"/>
  <c r="J40" i="7"/>
  <c r="F40" i="7"/>
  <c r="J35" i="7"/>
  <c r="H6" i="8"/>
  <c r="H5" i="8" s="1"/>
  <c r="K40" i="7" l="1"/>
  <c r="J185" i="7"/>
  <c r="L185" i="7" s="1"/>
  <c r="K185" i="7"/>
  <c r="F153" i="7"/>
  <c r="F53" i="7"/>
  <c r="L40" i="7"/>
  <c r="E8" i="9"/>
  <c r="E9" i="9" s="1"/>
  <c r="E10" i="9" s="1"/>
  <c r="H27" i="8"/>
  <c r="J180" i="7"/>
  <c r="L180" i="7" s="1"/>
  <c r="K180" i="7"/>
  <c r="J84" i="7"/>
  <c r="L84" i="7" s="1"/>
  <c r="K84" i="7"/>
  <c r="J54" i="7"/>
  <c r="L54" i="7" s="1"/>
  <c r="K54" i="7"/>
  <c r="F11" i="8"/>
  <c r="L11" i="8" s="1"/>
  <c r="K11" i="8"/>
  <c r="J184" i="7" l="1"/>
  <c r="L184" i="7" s="1"/>
  <c r="K184" i="7"/>
  <c r="F41" i="7"/>
  <c r="J179" i="7"/>
  <c r="K179" i="7"/>
  <c r="K151" i="7"/>
  <c r="F151" i="7"/>
  <c r="L151" i="7" s="1"/>
  <c r="F5" i="7"/>
  <c r="K5" i="7"/>
  <c r="F75" i="7"/>
  <c r="F149" i="7"/>
  <c r="F38" i="7"/>
  <c r="J83" i="7"/>
  <c r="K83" i="7"/>
  <c r="E13" i="9"/>
  <c r="E12" i="9"/>
  <c r="F177" i="7"/>
  <c r="L177" i="7" s="1"/>
  <c r="K177" i="7"/>
  <c r="J42" i="7"/>
  <c r="J195" i="7" l="1"/>
  <c r="J14" i="8" s="1"/>
  <c r="L179" i="7"/>
  <c r="K82" i="7"/>
  <c r="F82" i="7"/>
  <c r="F9" i="8"/>
  <c r="F176" i="7"/>
  <c r="L176" i="7" s="1"/>
  <c r="K176" i="7"/>
  <c r="L5" i="7"/>
  <c r="F129" i="7"/>
  <c r="L129" i="7" s="1"/>
  <c r="K129" i="7"/>
  <c r="F175" i="7"/>
  <c r="K175" i="7"/>
  <c r="F154" i="7"/>
  <c r="L154" i="7" s="1"/>
  <c r="K154" i="7"/>
  <c r="J99" i="7"/>
  <c r="J10" i="8" s="1"/>
  <c r="L83" i="7"/>
  <c r="J32" i="7"/>
  <c r="F39" i="7" l="1"/>
  <c r="L39" i="7" s="1"/>
  <c r="K39" i="7"/>
  <c r="L175" i="7"/>
  <c r="L195" i="7" s="1"/>
  <c r="F195" i="7"/>
  <c r="L82" i="7"/>
  <c r="L99" i="7" s="1"/>
  <c r="F99" i="7"/>
  <c r="F6" i="7"/>
  <c r="K6" i="7"/>
  <c r="J153" i="7" l="1"/>
  <c r="L153" i="7" s="1"/>
  <c r="K153" i="7"/>
  <c r="J149" i="7"/>
  <c r="K149" i="7"/>
  <c r="J38" i="7"/>
  <c r="K38" i="7"/>
  <c r="L6" i="7"/>
  <c r="L27" i="7" s="1"/>
  <c r="F27" i="7"/>
  <c r="J53" i="7"/>
  <c r="K53" i="7"/>
  <c r="F10" i="8"/>
  <c r="L10" i="8" s="1"/>
  <c r="K10" i="8"/>
  <c r="F14" i="8"/>
  <c r="L14" i="8" s="1"/>
  <c r="K14" i="8"/>
  <c r="J41" i="7"/>
  <c r="L41" i="7" s="1"/>
  <c r="K41" i="7"/>
  <c r="F31" i="7" l="1"/>
  <c r="L31" i="7" s="1"/>
  <c r="K31" i="7"/>
  <c r="F36" i="7"/>
  <c r="L36" i="7" s="1"/>
  <c r="K36" i="7"/>
  <c r="F35" i="7"/>
  <c r="L35" i="7" s="1"/>
  <c r="K35" i="7"/>
  <c r="L38" i="7"/>
  <c r="J51" i="7"/>
  <c r="J8" i="8" s="1"/>
  <c r="J171" i="7"/>
  <c r="J13" i="8" s="1"/>
  <c r="L149" i="7"/>
  <c r="F126" i="7"/>
  <c r="L126" i="7" s="1"/>
  <c r="K126" i="7"/>
  <c r="K37" i="7"/>
  <c r="F37" i="7"/>
  <c r="L37" i="7" s="1"/>
  <c r="F125" i="7"/>
  <c r="K125" i="7"/>
  <c r="K155" i="7"/>
  <c r="F155" i="7"/>
  <c r="K29" i="7"/>
  <c r="F29" i="7"/>
  <c r="K34" i="7"/>
  <c r="F34" i="7"/>
  <c r="L34" i="7" s="1"/>
  <c r="F7" i="8"/>
  <c r="K7" i="8"/>
  <c r="K30" i="7"/>
  <c r="F30" i="7"/>
  <c r="L30" i="7" s="1"/>
  <c r="F33" i="7"/>
  <c r="L33" i="7" s="1"/>
  <c r="K33" i="7"/>
  <c r="F128" i="7"/>
  <c r="L128" i="7" s="1"/>
  <c r="K128" i="7"/>
  <c r="J75" i="7"/>
  <c r="L53" i="7"/>
  <c r="L75" i="7" s="1"/>
  <c r="L29" i="7" l="1"/>
  <c r="L7" i="8"/>
  <c r="L155" i="7"/>
  <c r="L171" i="7" s="1"/>
  <c r="F171" i="7"/>
  <c r="F127" i="7"/>
  <c r="L127" i="7" s="1"/>
  <c r="K127" i="7"/>
  <c r="J9" i="8"/>
  <c r="L9" i="8" s="1"/>
  <c r="K9" i="8"/>
  <c r="L125" i="7"/>
  <c r="L147" i="7" s="1"/>
  <c r="F147" i="7" l="1"/>
  <c r="F13" i="8"/>
  <c r="L13" i="8" s="1"/>
  <c r="K13" i="8"/>
  <c r="F12" i="8"/>
  <c r="L12" i="8" s="1"/>
  <c r="K12" i="8"/>
  <c r="J6" i="8"/>
  <c r="J5" i="8" s="1"/>
  <c r="E11" i="9" l="1"/>
  <c r="J27" i="8"/>
  <c r="F32" i="7" l="1"/>
  <c r="K32" i="7"/>
  <c r="F42" i="7"/>
  <c r="L42" i="7" s="1"/>
  <c r="K42" i="7"/>
  <c r="L32" i="7" l="1"/>
  <c r="L51" i="7" s="1"/>
  <c r="F51" i="7"/>
  <c r="K8" i="8" l="1"/>
  <c r="F8" i="8"/>
  <c r="L8" i="8" l="1"/>
  <c r="K6" i="8" l="1"/>
  <c r="F6" i="8"/>
  <c r="L6" i="8" l="1"/>
  <c r="F5" i="8" l="1"/>
  <c r="K5" i="8"/>
  <c r="F27" i="8" l="1"/>
  <c r="E4" i="9"/>
  <c r="E7" i="9" s="1"/>
  <c r="L5" i="8"/>
  <c r="L27" i="8" s="1"/>
  <c r="E15" i="9" l="1"/>
  <c r="E18" i="9"/>
  <c r="E14" i="9"/>
  <c r="E17" i="9"/>
  <c r="E16" i="9"/>
  <c r="E19" i="9" l="1"/>
  <c r="E20" i="9" s="1"/>
  <c r="E21" i="9" s="1"/>
  <c r="E22" i="9" s="1"/>
  <c r="E24" i="9" s="1"/>
  <c r="E25" i="9" s="1"/>
</calcChain>
</file>

<file path=xl/sharedStrings.xml><?xml version="1.0" encoding="utf-8"?>
<sst xmlns="http://schemas.openxmlformats.org/spreadsheetml/2006/main" count="1451" uniqueCount="502">
  <si>
    <t>공 종 별 집 계 표</t>
  </si>
  <si>
    <t>[ 예수대학교 심화전공 메가스터디룸 구축공사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</si>
  <si>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</si>
  <si>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</si>
  <si>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</si>
  <si>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</si>
  <si>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</si>
  <si>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</si>
  <si>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</si>
  <si>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</si>
  <si>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</si>
  <si>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</si>
  <si>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</si>
  <si>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</si>
  <si>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</si>
  <si>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</si>
  <si>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</si>
  <si>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</si>
  <si>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</si>
  <si>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</si>
  <si>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</si>
  <si>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</si>
  <si>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</si>
  <si>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</si>
  <si>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</si>
  <si>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</si>
  <si>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</si>
  <si>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</si>
  <si>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</si>
  <si>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</si>
  <si>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</si>
  <si>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</si>
  <si>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</si>
  <si>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</si>
  <si>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</si>
  <si>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</si>
  <si>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</si>
  <si>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</si>
  <si>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</si>
  <si>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</si>
  <si>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</si>
  <si>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</si>
  <si>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</si>
  <si>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</si>
  <si>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</si>
  <si>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</si>
  <si>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</si>
  <si>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</si>
  <si>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</si>
  <si>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</si>
  <si>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</si>
  <si>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예수대학교 심화전공 메가스터디룸 구축공사</t>
  </si>
  <si>
    <t/>
  </si>
  <si>
    <t>01</t>
  </si>
  <si>
    <t>0101  ◈ 메가스터디룸 ◈</t>
  </si>
  <si>
    <t>0101</t>
  </si>
  <si>
    <t>010101  가  설  공  사</t>
  </si>
  <si>
    <t>010101</t>
  </si>
  <si>
    <t>시스템비계매기(발판2줄)</t>
  </si>
  <si>
    <t>3개월, H=10m이하</t>
  </si>
  <si>
    <t>M2</t>
  </si>
  <si>
    <t>호표 1</t>
  </si>
  <si>
    <t>59BF053F005C52E9DB159F171067EF</t>
  </si>
  <si>
    <t>T</t>
  </si>
  <si>
    <t>F</t>
  </si>
  <si>
    <t>01010159BF053F005C52E9DB159F171067EF</t>
  </si>
  <si>
    <t>강관 조립말비계(이동식)설치 및 해체</t>
  </si>
  <si>
    <t>높이 2m, 3개월</t>
  </si>
  <si>
    <t>대</t>
  </si>
  <si>
    <t>호표 2</t>
  </si>
  <si>
    <t>59BF053F005C52E9D96349ED10923B</t>
  </si>
  <si>
    <t>01010159BF053F005C52E9D96349ED10923B</t>
  </si>
  <si>
    <t>건축물 현장정리</t>
  </si>
  <si>
    <t>수선</t>
  </si>
  <si>
    <t>호표 3</t>
  </si>
  <si>
    <t>59BF053A805B1729790CA37010663B</t>
  </si>
  <si>
    <t>01010159BF053A805B1729790CA37010663B</t>
  </si>
  <si>
    <t>[ 합           계 ]</t>
  </si>
  <si>
    <t>TOTAL</t>
  </si>
  <si>
    <t>010102  목    공    사</t>
  </si>
  <si>
    <t>010102</t>
  </si>
  <si>
    <t>경질단풍나무플로어링깔기*</t>
  </si>
  <si>
    <t>T=22,도장완제품</t>
  </si>
  <si>
    <t>호표 4</t>
  </si>
  <si>
    <t>59BF85F56657DD499629D329107A47</t>
  </si>
  <si>
    <t>01010259BF85F56657DD499629D329107A47</t>
  </si>
  <si>
    <t>계단디딤판깔기*</t>
  </si>
  <si>
    <t>라왕T=34/UV도장</t>
  </si>
  <si>
    <t>호표 5</t>
  </si>
  <si>
    <t>59BF85F56657DD499629D329107A41</t>
  </si>
  <si>
    <t>01010259BF85F56657DD499629D329107A41</t>
  </si>
  <si>
    <t>계단챌판깔기*</t>
  </si>
  <si>
    <t>라왕T=24/UV도장</t>
  </si>
  <si>
    <t>호표 6</t>
  </si>
  <si>
    <t>59BF85F56657DD499629D329107A40</t>
  </si>
  <si>
    <t>01010259BF85F56657DD499629D329107A40</t>
  </si>
  <si>
    <t>바닥단차몰딩설치*</t>
  </si>
  <si>
    <t>라왕50*34/UV도장</t>
  </si>
  <si>
    <t>M</t>
  </si>
  <si>
    <t>호표 7</t>
  </si>
  <si>
    <t>59BF85F56657DD499629D329107FC22C</t>
  </si>
  <si>
    <t>01010259BF85F56657DD499629D329107FC22C</t>
  </si>
  <si>
    <t>내수합판깔기</t>
  </si>
  <si>
    <t>바닥,12T 내수합판</t>
  </si>
  <si>
    <t>호표 8</t>
  </si>
  <si>
    <t>59BF85F5615FCA0902425FD710D44F</t>
  </si>
  <si>
    <t>01010259BF85F5615FCA0902425FD710D44F</t>
  </si>
  <si>
    <t>무대바닥틀설치*</t>
  </si>
  <si>
    <t>ㅁ-50*50*2.3t @450*900-H450/아연도</t>
  </si>
  <si>
    <t>호표 9</t>
  </si>
  <si>
    <t>5EF5E58EEC5DB7B9403F2E0210A4EB</t>
  </si>
  <si>
    <t>0101025EF5E58EEC5DB7B9403F2E0210A4EB</t>
  </si>
  <si>
    <t>무대계단닥틀설치*</t>
  </si>
  <si>
    <t>ㅁ-50*50*2.3t @400*450-800*17400/아연도</t>
  </si>
  <si>
    <t>개소</t>
  </si>
  <si>
    <t>호표 10</t>
  </si>
  <si>
    <t>5EF5E58EEC5DB7B9403F2E0210A4EB64</t>
  </si>
  <si>
    <t>0101025EF5E58EEC5DB7B9403F2E0210A4EB64</t>
  </si>
  <si>
    <t>준비실계단틀설치*</t>
  </si>
  <si>
    <t>ㅁ-50*50*2.3t @400*450-600*2400/아연도</t>
  </si>
  <si>
    <t>호표 11</t>
  </si>
  <si>
    <t>5EF5E58EEC5DB7B9403F2E0210A4E8</t>
  </si>
  <si>
    <t>0101025EF5E58EEC5DB7B9403F2E0210A4E8</t>
  </si>
  <si>
    <t>ㅁ-50*50*2.3t @400*450-600*2700/아연도</t>
  </si>
  <si>
    <t>호표 12</t>
  </si>
  <si>
    <t>5EF5E58EEC5DB7B9403F2E0210A4E9</t>
  </si>
  <si>
    <t>0101025EF5E58EEC5DB7B9403F2E0210A4E9</t>
  </si>
  <si>
    <t>환기형 걸레받이 설치*</t>
  </si>
  <si>
    <t>H:120,환기형</t>
  </si>
  <si>
    <t>호표 13</t>
  </si>
  <si>
    <t>59BFE55DD55C50C90E7FA2B710CC02</t>
  </si>
  <si>
    <t>01010259BFE55DD55C50C90E7FA2B710CC02</t>
  </si>
  <si>
    <t>벽체띠장설치(미송)</t>
  </si>
  <si>
    <t>30*30@450*600,방부제칠</t>
  </si>
  <si>
    <t>호표 14</t>
  </si>
  <si>
    <t>59BF85F60A512A0988777108105A17</t>
  </si>
  <si>
    <t>01010259BF85F60A512A0988777108105A17</t>
  </si>
  <si>
    <t>벽,합판붙임</t>
  </si>
  <si>
    <t>T=9.0MM 보통합판</t>
  </si>
  <si>
    <t>호표 15</t>
  </si>
  <si>
    <t>59BFE55F99559639165CA589101A02</t>
  </si>
  <si>
    <t>01010259BFE55F99559639165CA589101A02</t>
  </si>
  <si>
    <t>벽,MDF붙임</t>
  </si>
  <si>
    <t>T=9.0mm,인테리어필름지</t>
  </si>
  <si>
    <t>호표 16</t>
  </si>
  <si>
    <t>59BFE55F9C52DC592A4CF4FE1055BA</t>
  </si>
  <si>
    <t>01010259BFE55F9C52DC592A4CF4FE1055BA</t>
  </si>
  <si>
    <t>원목십자가설치*</t>
  </si>
  <si>
    <t>호표 17</t>
  </si>
  <si>
    <t>59BF85F56657DD499629D329107FC1C1</t>
  </si>
  <si>
    <t>01010259BF85F56657DD499629D329107FC1C1</t>
  </si>
  <si>
    <t>010103  미  장  공  사</t>
  </si>
  <si>
    <t>010103</t>
  </si>
  <si>
    <t>모르타르 바름</t>
  </si>
  <si>
    <t>바닥, 24mm</t>
  </si>
  <si>
    <t>호표 18</t>
  </si>
  <si>
    <t>59BF65A74E553CB9450E28A5104E39</t>
  </si>
  <si>
    <t>01010359BF65A74E553CB9450E28A5104E39</t>
  </si>
  <si>
    <t>창호주위 모르타르 충전</t>
  </si>
  <si>
    <t>호표 19</t>
  </si>
  <si>
    <t>59BFD5700A5591F9800777E510A150</t>
  </si>
  <si>
    <t>01010359BFD5700A5591F9800777E510A150</t>
  </si>
  <si>
    <t>010104  창  호  공  사</t>
  </si>
  <si>
    <t>010104</t>
  </si>
  <si>
    <t>합성수지도어 및 문틀-ABS</t>
  </si>
  <si>
    <t>0.7*2.1*0.2</t>
  </si>
  <si>
    <t>SET</t>
  </si>
  <si>
    <t>5EF5D5E2E35ABFF9AEE7553F10AF</t>
  </si>
  <si>
    <t>0101045EF5D5E2E35ABFF9AEE7553F10AF</t>
  </si>
  <si>
    <t>0.9*2.1*0.2</t>
  </si>
  <si>
    <t>5EF5D5E2E35ABFF9AEE7553F10AD</t>
  </si>
  <si>
    <t>0101045EF5D5E2E35ABFF9AEE7553F10AD</t>
  </si>
  <si>
    <t>도어힌지</t>
  </si>
  <si>
    <t>경첩,황동,102*102*3.0mm</t>
  </si>
  <si>
    <t>개</t>
  </si>
  <si>
    <t>5E9CE52D595C7E8937235EC8102E34715AD43A</t>
  </si>
  <si>
    <t>0101045E9CE52D595C7E8937235EC8102E34715AD43A</t>
  </si>
  <si>
    <t>도어핸들</t>
  </si>
  <si>
    <t>도어핸들, LEVER 3300 황동, (주거용-침실)</t>
  </si>
  <si>
    <t>조</t>
  </si>
  <si>
    <t>5E9CE52D595C7E495C51DC351021AD9F11BB71</t>
  </si>
  <si>
    <t>0101045E9CE52D595C7E495C51DC351021AD9F11BB71</t>
  </si>
  <si>
    <t>AL 고정창</t>
  </si>
  <si>
    <t>불소수지 100MM</t>
  </si>
  <si>
    <t>설치비포함</t>
  </si>
  <si>
    <t>5EF5E580705B3FD95F638CC81008</t>
  </si>
  <si>
    <t>0101045EF5E580705B3FD95F638CC81008</t>
  </si>
  <si>
    <t>수밀코킹(실리콘)</t>
  </si>
  <si>
    <t>삼각, 10mm, 창호주위</t>
  </si>
  <si>
    <t>호표 20</t>
  </si>
  <si>
    <t>59BF95DD405E7DC91E556D8810CF94</t>
  </si>
  <si>
    <t>01010459BF95DD405E7DC91E556D8810CF94</t>
  </si>
  <si>
    <t>목재창호 설치 / 여닫이</t>
  </si>
  <si>
    <t>창호면적 m2, 1.0 ~ 3.0 이하</t>
  </si>
  <si>
    <t>호표 21</t>
  </si>
  <si>
    <t>59BFD577BE5C82D934D229D8107DAB</t>
  </si>
  <si>
    <t>01010459BFD577BE5C82D934D229D8107DAB</t>
  </si>
  <si>
    <t>도어록 설치 / 일반도어록 목재창호</t>
  </si>
  <si>
    <t>재료비 별도</t>
  </si>
  <si>
    <t>호표 22</t>
  </si>
  <si>
    <t>59BFD5700F5D8449ADE9DE8D10877B</t>
  </si>
  <si>
    <t>01010459BFD5700F5D8449ADE9DE8D10877B</t>
  </si>
  <si>
    <t>010105  유  리  공  사</t>
  </si>
  <si>
    <t>010105</t>
  </si>
  <si>
    <t>강화유리</t>
  </si>
  <si>
    <t>투명, 5mm</t>
  </si>
  <si>
    <t>5E9CF532845B9F49962DA8351009EA7966959E</t>
  </si>
  <si>
    <t>0101055E9CF532845B9F49962DA8351009EA7966959E</t>
  </si>
  <si>
    <t>유리주위 코킹</t>
  </si>
  <si>
    <t>5*5, 실리콘</t>
  </si>
  <si>
    <t>호표 23</t>
  </si>
  <si>
    <t>59BF95DD4158DA29B9608185109A1D</t>
  </si>
  <si>
    <t>01010559BF95DD4158DA29B9608185109A1D</t>
  </si>
  <si>
    <t>창호유리설치 / 판유리</t>
  </si>
  <si>
    <t>유리두께 5mm 이하</t>
  </si>
  <si>
    <t>호표 24</t>
  </si>
  <si>
    <t>59BFD57115526A79494988D31045F6</t>
  </si>
  <si>
    <t>01010559BFD57115526A79494988D31045F6</t>
  </si>
  <si>
    <t>010106  도  장  공  사</t>
  </si>
  <si>
    <t>010106</t>
  </si>
  <si>
    <t>수성페인트 롤러칠*</t>
  </si>
  <si>
    <t>내부 2회, G.B.면 줄퍼티, 친환경</t>
  </si>
  <si>
    <t>호표 25</t>
  </si>
  <si>
    <t>59BFF5404E5779190808BFD4109C02</t>
  </si>
  <si>
    <t>01010659BFF5404E5779190808BFD4109C02</t>
  </si>
  <si>
    <t>수성페인트 롤러칠</t>
  </si>
  <si>
    <t>내부 2회, 친환경</t>
  </si>
  <si>
    <t>호표 26</t>
  </si>
  <si>
    <t>59BFF5404E5779190808B94B10912C</t>
  </si>
  <si>
    <t>01010659BFF5404E5779190808B94B10912C</t>
  </si>
  <si>
    <t>내천장 2회, 친환경</t>
  </si>
  <si>
    <t>호표 27</t>
  </si>
  <si>
    <t>59BFF5404E577919080210A810C461</t>
  </si>
  <si>
    <t>01010659BFF5404E577919080210A810C461</t>
  </si>
  <si>
    <t>걸레받이용 페인트칠</t>
  </si>
  <si>
    <t>붓칠 2회</t>
  </si>
  <si>
    <t>호표 28</t>
  </si>
  <si>
    <t>59BFF54155567BA9EE81D9081072A8</t>
  </si>
  <si>
    <t>01010659BFF54155567BA9EE81D9081072A8</t>
  </si>
  <si>
    <t>유성페인트 붓칠</t>
  </si>
  <si>
    <t>철재면2회,2급</t>
  </si>
  <si>
    <t>호표 29</t>
  </si>
  <si>
    <t>59BFF54157512469F5CC715A10CE5E</t>
  </si>
  <si>
    <t>01010659BFF54157512469F5CC715A10CE5E</t>
  </si>
  <si>
    <t>010107  수  장  공  사</t>
  </si>
  <si>
    <t>010107</t>
  </si>
  <si>
    <t>천정텍스붙임</t>
  </si>
  <si>
    <t>300*600*9.5t</t>
  </si>
  <si>
    <t>호표 30</t>
  </si>
  <si>
    <t>59BFE55F9C52EE9960B7AF5410E80F</t>
  </si>
  <si>
    <t>01010759BFE55F9C52EE9960B7AF5410E80F</t>
  </si>
  <si>
    <t>내진몰딩(TM몰딩)</t>
  </si>
  <si>
    <t>30*25*1.0T,시공도</t>
  </si>
  <si>
    <t>5E9CF5328555EB6994476ADF105193BA57F3D7</t>
  </si>
  <si>
    <t>0101075E9CF5328555EB6994476ADF105193BA57F3D7</t>
  </si>
  <si>
    <t>친환경비닐타일붙임</t>
  </si>
  <si>
    <t>3*450*450mm</t>
  </si>
  <si>
    <t>호표 31</t>
  </si>
  <si>
    <t>59BFE55DD156DEF9D9071A2D1026D1</t>
  </si>
  <si>
    <t>01010759BFE55DD156DEF9D9071A2D1026D1</t>
  </si>
  <si>
    <t>소프트스톤붙이기</t>
  </si>
  <si>
    <t>T3, 벽체</t>
  </si>
  <si>
    <t>호표 32</t>
  </si>
  <si>
    <t>5EF5E58EEC5DB1996E3EBBD410C9</t>
  </si>
  <si>
    <t>0101075EF5E58EEC5DB1996E3EBBD410C9</t>
  </si>
  <si>
    <t>석고판 설치(나사고정),벽</t>
  </si>
  <si>
    <t>일반석고 9.5mm</t>
  </si>
  <si>
    <t>호표 33</t>
  </si>
  <si>
    <t>59BFE55F9F5E14694135A2D210B738</t>
  </si>
  <si>
    <t>01010759BFE55F9F5E14694135A2D210B738</t>
  </si>
  <si>
    <t>방염포 깔기</t>
  </si>
  <si>
    <t>천정, 0.8mm</t>
  </si>
  <si>
    <t>호표 34</t>
  </si>
  <si>
    <t>59BFE55F9F5E1459BA623C5010E0E1</t>
  </si>
  <si>
    <t>01010759BFE55F9F5E1459BA623C5010E0E1</t>
  </si>
  <si>
    <t>DRY WALL(C-100)</t>
  </si>
  <si>
    <t>G/W50t(석고보드별도)</t>
  </si>
  <si>
    <t>호표 35</t>
  </si>
  <si>
    <t>5EF5E58EEC5DB7E915A666BB101D</t>
  </si>
  <si>
    <t>0101075EF5E58EEC5DB7E915A666BB101D</t>
  </si>
  <si>
    <t>에칭필름 부착</t>
  </si>
  <si>
    <t>호표 36</t>
  </si>
  <si>
    <t>59BFD57FF755FD894832AAA9103D7F</t>
  </si>
  <si>
    <t>01010759BFD57FF755FD894832AAA9103D7F</t>
  </si>
  <si>
    <t>010108  철  거  공  사</t>
  </si>
  <si>
    <t>010108</t>
  </si>
  <si>
    <t>철강설</t>
  </si>
  <si>
    <t>철강설, 고철, 작업설부산물</t>
  </si>
  <si>
    <t>kg</t>
  </si>
  <si>
    <t>수집상차도</t>
  </si>
  <si>
    <t>5EBFC52625523A59586494DB10B2A5B5720A6F</t>
  </si>
  <si>
    <t>0101085EBFC52625523A59586494DB10B2A5B5720A6F</t>
  </si>
  <si>
    <t>철강설, 알루미늄, 작업설부산물</t>
  </si>
  <si>
    <t>5EBFC52625523A59586494DA10A1B15ED1314F</t>
  </si>
  <si>
    <t>0101085EBFC52625523A59586494DA10A1B15ED1314F</t>
  </si>
  <si>
    <t>콘크리트 컷팅</t>
  </si>
  <si>
    <t>호표 37</t>
  </si>
  <si>
    <t>59BE0553225B38C9E2D71F20103E9F</t>
  </si>
  <si>
    <t>01010859BE0553225B38C9E2D71F20103E9F</t>
  </si>
  <si>
    <t>콘크리트구조물 헐기(소형장비)</t>
  </si>
  <si>
    <t>공압식, 무근</t>
  </si>
  <si>
    <t>M3</t>
  </si>
  <si>
    <t>호표 38</t>
  </si>
  <si>
    <t>59BE0553225B38C9E2D71F2110C362</t>
  </si>
  <si>
    <t>01010859BE0553225B38C9E2D71F2110C362</t>
  </si>
  <si>
    <t>공압식, 철근</t>
  </si>
  <si>
    <t>호표 39</t>
  </si>
  <si>
    <t>59BE0553225B38C9E2D71F2110C25C</t>
  </si>
  <si>
    <t>01010859BE0553225B38C9E2D71F2110C25C</t>
  </si>
  <si>
    <t>천정텍스 철거</t>
  </si>
  <si>
    <t>호표 40</t>
  </si>
  <si>
    <t>59BE0553295E7DF9731872EA10FB26</t>
  </si>
  <si>
    <t>01010859BE0553295E7DF9731872EA10FB26</t>
  </si>
  <si>
    <t>석고판 해체</t>
  </si>
  <si>
    <t>벽</t>
  </si>
  <si>
    <t>호표 41</t>
  </si>
  <si>
    <t>59BE0553295E7DF9731CEDF210B477</t>
  </si>
  <si>
    <t>01010859BE0553295E7DF9731CEDF210B477</t>
  </si>
  <si>
    <t>천장</t>
  </si>
  <si>
    <t>호표 42</t>
  </si>
  <si>
    <t>59BE0553295E7DF9731CEDF210B7CB</t>
  </si>
  <si>
    <t>01010859BE0553295E7DF9731CEDF210B7CB</t>
  </si>
  <si>
    <t>합판 철거*</t>
  </si>
  <si>
    <t>벽체</t>
  </si>
  <si>
    <t>호표 43</t>
  </si>
  <si>
    <t>59BE0553295E7DF9731CEDF210B7CC</t>
  </si>
  <si>
    <t>01010859BE0553295E7DF9731CEDF210B7CC</t>
  </si>
  <si>
    <t>띠장및보드 철거</t>
  </si>
  <si>
    <t>호표 44</t>
  </si>
  <si>
    <t>59BE0553295E7DF9731CEDF210B7CD</t>
  </si>
  <si>
    <t>01010859BE0553295E7DF9731CEDF210B7CD</t>
  </si>
  <si>
    <t>마루틀및마루널철거</t>
  </si>
  <si>
    <t>호표 45</t>
  </si>
  <si>
    <t>59BE0553295E7DF9731E9A47106E5F</t>
  </si>
  <si>
    <t>01010859BE0553295E7DF9731E9A47106E5F</t>
  </si>
  <si>
    <t>걸레받이 철거</t>
  </si>
  <si>
    <t>라왕, H=75~120mm 기준</t>
  </si>
  <si>
    <t>호표 46</t>
  </si>
  <si>
    <t>59BFE55DD55C62F9BD985B0F10A185</t>
  </si>
  <si>
    <t>01010859BFE55DD55C62F9BD985B0F10A185</t>
  </si>
  <si>
    <t>몰딩 철거</t>
  </si>
  <si>
    <t>호표 47</t>
  </si>
  <si>
    <t>59BFE5559A585A39A5AFBEFD10C913</t>
  </si>
  <si>
    <t>01010859BFE5559A585A39A5AFBEFD10C913</t>
  </si>
  <si>
    <t>비닐계타일 철거</t>
  </si>
  <si>
    <t>호표 48</t>
  </si>
  <si>
    <t>59BE0553295E7DF97312E9BE10431A</t>
  </si>
  <si>
    <t>01010859BE0553295E7DF97312E9BE10431A</t>
  </si>
  <si>
    <t>벽지 철거</t>
  </si>
  <si>
    <t>호표 49</t>
  </si>
  <si>
    <t>59BE0553295E7DF9731DF3DD101A52</t>
  </si>
  <si>
    <t>01010859BE0553295E7DF9731DF3DD101A52</t>
  </si>
  <si>
    <t>창,문 철거</t>
  </si>
  <si>
    <t>호표 50</t>
  </si>
  <si>
    <t>59BE0553295E7DF9731E9A47106F65</t>
  </si>
  <si>
    <t>01010859BE0553295E7DF9731E9A47106F65</t>
  </si>
  <si>
    <t>유리철거</t>
  </si>
  <si>
    <t>호표 51</t>
  </si>
  <si>
    <t>59BE0553295E7DF97312E9BE10431B</t>
  </si>
  <si>
    <t>01010859BE0553295E7DF97312E9BE10431B</t>
  </si>
  <si>
    <t>전동스크린 철거</t>
  </si>
  <si>
    <t>7000*3000</t>
  </si>
  <si>
    <t>호표 52</t>
  </si>
  <si>
    <t>59BE0553295E7DF97273B3A5108FB8</t>
  </si>
  <si>
    <t>01010859BE0553295E7DF97273B3A5108FB8</t>
  </si>
  <si>
    <t>싱글형 냉난방기 실외기 이전설치</t>
  </si>
  <si>
    <t>철거후 재부착(6~12KW 이하,4HP 이하)</t>
  </si>
  <si>
    <t>호표 53</t>
  </si>
  <si>
    <t>59BE0553295E7DF97273B3A5108CE0</t>
  </si>
  <si>
    <t>01010859BE0553295E7DF97273B3A5108CE0</t>
  </si>
  <si>
    <t>010109  골재비및운반비</t>
  </si>
  <si>
    <t>010109</t>
  </si>
  <si>
    <t>시멘트</t>
  </si>
  <si>
    <t>대리점</t>
  </si>
  <si>
    <t>포</t>
  </si>
  <si>
    <t>5E9CF5328258BFE99EAD3D381053CF415DD9D6</t>
  </si>
  <si>
    <t>0101095E9CF5328258BFE99EAD3D381053CF415DD9D6</t>
  </si>
  <si>
    <t>세사</t>
  </si>
  <si>
    <t>전주,시내도착도</t>
  </si>
  <si>
    <t>5EBFC5262D5791D97A0D39F5102798B937B306</t>
  </si>
  <si>
    <t>0101095EBFC5262D5791D97A0D39F5102798B937B306</t>
  </si>
  <si>
    <t>시멘트상하차비</t>
  </si>
  <si>
    <t>59BF053A805B2199E7F81FFE101613</t>
  </si>
  <si>
    <t>01010959BF053A805B2199E7F81FFE101613</t>
  </si>
  <si>
    <t>시멘트운반</t>
  </si>
  <si>
    <t>L:10km, 덤프 8ton</t>
  </si>
  <si>
    <t>산근 1</t>
  </si>
  <si>
    <t>59BE55D538506B79C577D09A10F38A</t>
  </si>
  <si>
    <t>01010959BE55D538506B79C577D09A10F38A</t>
  </si>
  <si>
    <t>010110  폐기물처리비</t>
  </si>
  <si>
    <t>010110</t>
  </si>
  <si>
    <t>6</t>
  </si>
  <si>
    <t>폐콘크리트</t>
  </si>
  <si>
    <t>이물질이 없는 순수한 폐콘크리트</t>
  </si>
  <si>
    <t>TON</t>
  </si>
  <si>
    <t>59BF053A805B2199E7F81954106D7A</t>
  </si>
  <si>
    <t>01011059BF053A805B2199E7F81954106D7A</t>
  </si>
  <si>
    <t>건설폐재류 상차비</t>
  </si>
  <si>
    <t>59BF053A805B2189C1F5A4301068D3</t>
  </si>
  <si>
    <t>01011059BF053A805B2189C1F5A4301068D3</t>
  </si>
  <si>
    <t>건설폐재류 운반비</t>
  </si>
  <si>
    <t>15톤 덤프트럭, 30km</t>
  </si>
  <si>
    <t>59BF053A805B2189C1F5A432101756</t>
  </si>
  <si>
    <t>01011059BF053A805B2189C1F5A432101756</t>
  </si>
  <si>
    <t>혼합건설폐기물</t>
  </si>
  <si>
    <t>건설폐재류에 가연성 5% 이하 혼합</t>
  </si>
  <si>
    <t>59BF053A805B2199E7F81953104549</t>
  </si>
  <si>
    <t>01011059BF053A805B2199E7F81953104549</t>
  </si>
  <si>
    <t>불연성 건설폐기물(폐유리,폐타일,폐자기)</t>
  </si>
  <si>
    <t>59BF053A805B2199E7F81ED7100C49</t>
  </si>
  <si>
    <t>01011059BF053A805B2199E7F81ED7100C49</t>
  </si>
  <si>
    <t>혼합건설폐기물 상차비</t>
  </si>
  <si>
    <t>(매립지반입대상 폐기물 포함)</t>
  </si>
  <si>
    <t>59BF053A805B2189C1F5A430106BA8</t>
  </si>
  <si>
    <t>01011059BF053A805B2189C1F5A430106BA8</t>
  </si>
  <si>
    <t>혼합건설폐기물 운반비</t>
  </si>
  <si>
    <t>16톤 암롤트럭, 30km</t>
  </si>
  <si>
    <t>59BF053A805B2189C1F5A43510EBF4</t>
  </si>
  <si>
    <t>01011059BF053A805B2189C1F5A43510EBF4</t>
  </si>
  <si>
    <t>폐기물처리수수료-폐목재*</t>
  </si>
  <si>
    <t>혼합건설폐기물(소각100%)</t>
  </si>
  <si>
    <t>59BF053A805B2199E7F81C2910D3AA48</t>
  </si>
  <si>
    <t>01011059BF053A805B2199E7F81C2910D3AA48</t>
  </si>
  <si>
    <t>59BF053A805B2189C1F5A430106BA9</t>
  </si>
  <si>
    <t>01011059BF053A805B2189C1F5A430106BA9</t>
  </si>
  <si>
    <t>59BF053A805B2189C1F5A43510E83E</t>
  </si>
  <si>
    <t>01011059BF053A805B2189C1F5A43510E83E</t>
  </si>
  <si>
    <t>폐기물처리수수료-폐목재</t>
  </si>
  <si>
    <t>59BF053A805B2199E7F81C2910D3AA</t>
  </si>
  <si>
    <t>01011059BF053A805B2199E7F81C2910D3AA</t>
  </si>
  <si>
    <t>비      고</t>
  </si>
  <si>
    <t>공 사 원 가 계 산 서</t>
  </si>
  <si>
    <t>공사명 : 예수대학교 심화전공 메가스터디룸 구축공사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</si>
  <si>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</si>
  <si>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</si>
  <si>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</si>
  <si>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</si>
  <si>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</si>
  <si>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</si>
  <si>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</si>
  <si>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</si>
  <si>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</si>
  <si>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</si>
  <si>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</si>
  <si>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</si>
  <si>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</si>
  <si>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</si>
  <si>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</si>
  <si>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</si>
  <si>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</si>
  <si>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</si>
  <si>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</si>
  <si>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</si>
  <si>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</si>
  <si>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</si>
  <si>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</si>
  <si>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C5</t>
  </si>
  <si>
    <t>고  용  보  험  료</t>
  </si>
  <si>
    <t>노무비 * 1.01%</t>
  </si>
  <si>
    <t>모든공사</t>
  </si>
  <si>
    <t>C4</t>
  </si>
  <si>
    <t>산  재  보  험  료</t>
  </si>
  <si>
    <t>노무비 * 3.56%</t>
  </si>
  <si>
    <t>CA</t>
  </si>
  <si>
    <t>산업안전보건관리비-1</t>
  </si>
  <si>
    <t>(재료비+직노+관급자재비) * 2.93%</t>
  </si>
  <si>
    <t>2천만원이상공사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</si>
  <si>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</si>
  <si>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</si>
  <si>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</si>
  <si>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</si>
  <si>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</si>
  <si>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</si>
  <si>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</si>
  <si>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</si>
  <si>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</si>
  <si>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</si>
  <si>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</si>
  <si>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</si>
  <si>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0.07%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</si>
  <si>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</si>
  <si>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</si>
  <si>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</si>
  <si>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</si>
  <si>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</si>
  <si>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</si>
  <si>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</si>
  <si>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</si>
  <si>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</si>
  <si>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</si>
  <si>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건설폐기물처리비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</si>
  <si>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</si>
  <si>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</si>
  <si>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</si>
  <si>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</si>
  <si>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</si>
  <si>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</si>
  <si>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</si>
  <si>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</si>
  <si>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</si>
  <si>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삼나무원목 ,바니시3회</t>
    <phoneticPr fontId="1" type="noConversion"/>
  </si>
  <si>
    <t xml:space="preserve">금액 :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</si>
</sst>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,###;\-#,###;#;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 applyAlignment="1">
      <alignment horizontal="right" vertical="center"/>
    </xf>
    <xf numFmtId="0" fontId="0" fillId="0" borderId="1" xfId="0" quotePrefix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distributed" vertical="center" wrapText="1"/>
    </xf>
    <xf numFmtId="0" fontId="2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view="pageBreakPreview" topLeftCell="B1" zoomScaleNormal="100" zoomScaleSheetLayoutView="100" workbookViewId="0">
      <selection activeCell="D8" sqref="D8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13" t="s">
        <v>431</v>
      </c>
      <c r="C1" s="13"/>
      <c r="D1" s="13"/>
      <c r="E1" s="13"/>
      <c r="F1" s="13"/>
      <c r="G1" s="13"/>
    </row>
    <row r="2" spans="1:7" ht="21.95" customHeight="1" x14ac:dyDescent="0.3">
      <c r="B2" s="14" t="s">
        <v>432</v>
      </c>
      <c r="C2" s="14"/>
      <c r="D2" s="14"/>
      <c r="E2" s="14"/>
      <c r="F2" s="15" t="s">
        <v>501</v>
      </c>
      <c r="G2" s="15"/>
    </row>
    <row r="3" spans="1:7" ht="21.95" customHeight="1" x14ac:dyDescent="0.3">
      <c r="B3" s="16" t="s">
        <v>433</v>
      </c>
      <c r="C3" s="17"/>
      <c r="D3" s="17"/>
      <c r="E3" s="10" t="s">
        <v>434</v>
      </c>
      <c r="F3" s="10" t="s">
        <v>435</v>
      </c>
      <c r="G3" s="10" t="s">
        <v>430</v>
      </c>
    </row>
    <row r="4" spans="1:7" ht="21.95" customHeight="1" x14ac:dyDescent="0.3">
      <c r="A4" s="1" t="s">
        <v>440</v>
      </c>
      <c r="B4" s="18" t="s">
        <v>436</v>
      </c>
      <c r="C4" s="18" t="s">
        <v>437</v>
      </c>
      <c r="D4" s="10" t="s">
        <v>441</v>
      </c>
      <c r="E4" s="7">
        <f>TRUNC(공종별집계표!F5, 0)</f>
        <v>0</v>
      </c>
      <c r="F4" s="5" t="s">
        <v>52</v>
      </c>
      <c r="G4" s="5" t="s">
        <v>52</v>
      </c>
    </row>
    <row r="5" spans="1:7" ht="21.95" customHeight="1" x14ac:dyDescent="0.3">
      <c r="A5" s="1" t="s">
        <v>442</v>
      </c>
      <c r="B5" s="18"/>
      <c r="C5" s="18"/>
      <c r="D5" s="10" t="s">
        <v>443</v>
      </c>
      <c r="E5" s="7">
        <v>0</v>
      </c>
      <c r="F5" s="5" t="s">
        <v>52</v>
      </c>
      <c r="G5" s="5" t="s">
        <v>52</v>
      </c>
    </row>
    <row r="6" spans="1:7" ht="21.95" customHeight="1" x14ac:dyDescent="0.3">
      <c r="A6" s="1" t="s">
        <v>444</v>
      </c>
      <c r="B6" s="18"/>
      <c r="C6" s="18"/>
      <c r="D6" s="10" t="s">
        <v>445</v>
      </c>
      <c r="E6" s="7">
        <v>0</v>
      </c>
      <c r="F6" s="5" t="s">
        <v>52</v>
      </c>
      <c r="G6" s="5" t="s">
        <v>52</v>
      </c>
    </row>
    <row r="7" spans="1:7" ht="21.95" customHeight="1" x14ac:dyDescent="0.3">
      <c r="A7" s="1" t="s">
        <v>446</v>
      </c>
      <c r="B7" s="18"/>
      <c r="C7" s="18"/>
      <c r="D7" s="10" t="s">
        <v>447</v>
      </c>
      <c r="E7" s="7">
        <f>TRUNC(E4+E5-E6, 0)</f>
        <v>0</v>
      </c>
      <c r="F7" s="5" t="s">
        <v>52</v>
      </c>
      <c r="G7" s="5" t="s">
        <v>52</v>
      </c>
    </row>
    <row r="8" spans="1:7" ht="21.95" customHeight="1" x14ac:dyDescent="0.3">
      <c r="A8" s="1" t="s">
        <v>448</v>
      </c>
      <c r="B8" s="18"/>
      <c r="C8" s="18" t="s">
        <v>438</v>
      </c>
      <c r="D8" s="10" t="s">
        <v>449</v>
      </c>
      <c r="E8" s="7">
        <f>TRUNC(공종별집계표!H5, 0)</f>
        <v>0</v>
      </c>
      <c r="F8" s="5" t="s">
        <v>52</v>
      </c>
      <c r="G8" s="5" t="s">
        <v>52</v>
      </c>
    </row>
    <row r="9" spans="1:7" ht="21.95" customHeight="1" x14ac:dyDescent="0.3">
      <c r="A9" s="1" t="s">
        <v>450</v>
      </c>
      <c r="B9" s="18"/>
      <c r="C9" s="18"/>
      <c r="D9" s="10" t="s">
        <v>451</v>
      </c>
      <c r="E9" s="7">
        <f>TRUNC(E8*0.126, 0)</f>
        <v>0</v>
      </c>
      <c r="F9" s="5" t="s">
        <v>452</v>
      </c>
      <c r="G9" s="5" t="s">
        <v>52</v>
      </c>
    </row>
    <row r="10" spans="1:7" ht="21.95" customHeight="1" x14ac:dyDescent="0.3">
      <c r="A10" s="1" t="s">
        <v>453</v>
      </c>
      <c r="B10" s="18"/>
      <c r="C10" s="18"/>
      <c r="D10" s="10" t="s">
        <v>447</v>
      </c>
      <c r="E10" s="7">
        <f>TRUNC(E8+E9, 0)</f>
        <v>0</v>
      </c>
      <c r="F10" s="5" t="s">
        <v>52</v>
      </c>
      <c r="G10" s="5" t="s">
        <v>52</v>
      </c>
    </row>
    <row r="11" spans="1:7" ht="21.95" customHeight="1" x14ac:dyDescent="0.3">
      <c r="A11" s="1" t="s">
        <v>454</v>
      </c>
      <c r="B11" s="18"/>
      <c r="C11" s="18" t="s">
        <v>439</v>
      </c>
      <c r="D11" s="10" t="s">
        <v>455</v>
      </c>
      <c r="E11" s="7">
        <f>TRUNC(공종별집계표!J5, 0)</f>
        <v>0</v>
      </c>
      <c r="F11" s="5" t="s">
        <v>52</v>
      </c>
      <c r="G11" s="5" t="s">
        <v>52</v>
      </c>
    </row>
    <row r="12" spans="1:7" ht="21.95" customHeight="1" x14ac:dyDescent="0.3">
      <c r="A12" s="1" t="s">
        <v>456</v>
      </c>
      <c r="B12" s="18"/>
      <c r="C12" s="18"/>
      <c r="D12" s="10" t="s">
        <v>457</v>
      </c>
      <c r="E12" s="7">
        <f>TRUNC(E10*0.0101, 0)</f>
        <v>0</v>
      </c>
      <c r="F12" s="5" t="s">
        <v>458</v>
      </c>
      <c r="G12" s="5" t="s">
        <v>459</v>
      </c>
    </row>
    <row r="13" spans="1:7" ht="21.95" customHeight="1" x14ac:dyDescent="0.3">
      <c r="A13" s="1" t="s">
        <v>460</v>
      </c>
      <c r="B13" s="18"/>
      <c r="C13" s="18"/>
      <c r="D13" s="10" t="s">
        <v>461</v>
      </c>
      <c r="E13" s="7">
        <f>TRUNC(E10*0.0356, 0)</f>
        <v>0</v>
      </c>
      <c r="F13" s="5" t="s">
        <v>462</v>
      </c>
      <c r="G13" s="5" t="s">
        <v>459</v>
      </c>
    </row>
    <row r="14" spans="1:7" ht="21.95" customHeight="1" x14ac:dyDescent="0.3">
      <c r="A14" s="1" t="s">
        <v>463</v>
      </c>
      <c r="B14" s="18"/>
      <c r="C14" s="18"/>
      <c r="D14" s="10" t="s">
        <v>464</v>
      </c>
      <c r="E14" s="7">
        <f>TRUNC((E7+E8+(0/1.1054))*0.0293, 0)</f>
        <v>0</v>
      </c>
      <c r="F14" s="5" t="s">
        <v>465</v>
      </c>
      <c r="G14" s="5" t="s">
        <v>466</v>
      </c>
    </row>
    <row r="15" spans="1:7" ht="21.95" customHeight="1" x14ac:dyDescent="0.3">
      <c r="A15" s="1" t="s">
        <v>467</v>
      </c>
      <c r="B15" s="18"/>
      <c r="C15" s="18"/>
      <c r="D15" s="10" t="s">
        <v>468</v>
      </c>
      <c r="E15" s="7">
        <f>TRUNC((E7+E10)*0.052, 0)</f>
        <v>0</v>
      </c>
      <c r="F15" s="5" t="s">
        <v>469</v>
      </c>
      <c r="G15" s="5" t="s">
        <v>52</v>
      </c>
    </row>
    <row r="16" spans="1:7" ht="21.95" customHeight="1" x14ac:dyDescent="0.3">
      <c r="A16" s="1" t="s">
        <v>470</v>
      </c>
      <c r="B16" s="18"/>
      <c r="C16" s="18"/>
      <c r="D16" s="10" t="s">
        <v>471</v>
      </c>
      <c r="E16" s="7">
        <f>TRUNC((E7+E8+E11)*0.003, 0)</f>
        <v>0</v>
      </c>
      <c r="F16" s="5" t="s">
        <v>472</v>
      </c>
      <c r="G16" s="5" t="s">
        <v>52</v>
      </c>
    </row>
    <row r="17" spans="1:7" ht="21.95" customHeight="1" x14ac:dyDescent="0.3">
      <c r="A17" s="1" t="s">
        <v>473</v>
      </c>
      <c r="B17" s="18"/>
      <c r="C17" s="18"/>
      <c r="D17" s="11" t="s">
        <v>474</v>
      </c>
      <c r="E17" s="12">
        <f>TRUNC((E7+E8+E11)*0.00081, 0)</f>
        <v>0</v>
      </c>
      <c r="F17" s="5" t="s">
        <v>475</v>
      </c>
      <c r="G17" s="5" t="s">
        <v>476</v>
      </c>
    </row>
    <row r="18" spans="1:7" ht="21.95" customHeight="1" x14ac:dyDescent="0.3">
      <c r="A18" s="1" t="s">
        <v>477</v>
      </c>
      <c r="B18" s="18"/>
      <c r="C18" s="18"/>
      <c r="D18" s="11" t="s">
        <v>478</v>
      </c>
      <c r="E18" s="12">
        <f>TRUNC((E7+E8+E11)*0.0007, 0)</f>
        <v>0</v>
      </c>
      <c r="F18" s="5" t="s">
        <v>479</v>
      </c>
      <c r="G18" s="5" t="s">
        <v>52</v>
      </c>
    </row>
    <row r="19" spans="1:7" ht="21.95" customHeight="1" x14ac:dyDescent="0.3">
      <c r="A19" s="1" t="s">
        <v>480</v>
      </c>
      <c r="B19" s="18"/>
      <c r="C19" s="18"/>
      <c r="D19" s="10" t="s">
        <v>447</v>
      </c>
      <c r="E19" s="7">
        <f>TRUNC(E11+E13+E12+E14+E15+E16+E17+E18, 0)</f>
        <v>0</v>
      </c>
      <c r="F19" s="5" t="s">
        <v>52</v>
      </c>
      <c r="G19" s="5" t="s">
        <v>52</v>
      </c>
    </row>
    <row r="20" spans="1:7" ht="21.95" customHeight="1" x14ac:dyDescent="0.3">
      <c r="A20" s="1" t="s">
        <v>481</v>
      </c>
      <c r="B20" s="17" t="s">
        <v>482</v>
      </c>
      <c r="C20" s="17"/>
      <c r="D20" s="17"/>
      <c r="E20" s="7">
        <f>TRUNC(E7+E10+E19, 0)</f>
        <v>0</v>
      </c>
      <c r="F20" s="5" t="s">
        <v>52</v>
      </c>
      <c r="G20" s="5" t="s">
        <v>52</v>
      </c>
    </row>
    <row r="21" spans="1:7" ht="21.95" customHeight="1" x14ac:dyDescent="0.3">
      <c r="A21" s="1" t="s">
        <v>483</v>
      </c>
      <c r="B21" s="17" t="s">
        <v>484</v>
      </c>
      <c r="C21" s="17"/>
      <c r="D21" s="17"/>
      <c r="E21" s="7">
        <f>TRUNC(E20*0.06, 0)</f>
        <v>0</v>
      </c>
      <c r="F21" s="5" t="s">
        <v>485</v>
      </c>
      <c r="G21" s="5" t="s">
        <v>52</v>
      </c>
    </row>
    <row r="22" spans="1:7" ht="21.95" customHeight="1" x14ac:dyDescent="0.3">
      <c r="A22" s="1" t="s">
        <v>486</v>
      </c>
      <c r="B22" s="17" t="s">
        <v>487</v>
      </c>
      <c r="C22" s="17"/>
      <c r="D22" s="17"/>
      <c r="E22" s="7">
        <f>TRUNC((E10+E19+E21)*0.15, 0)</f>
        <v>0</v>
      </c>
      <c r="F22" s="5" t="s">
        <v>488</v>
      </c>
      <c r="G22" s="5" t="s">
        <v>52</v>
      </c>
    </row>
    <row r="23" spans="1:7" ht="21.95" customHeight="1" x14ac:dyDescent="0.3">
      <c r="A23" s="1" t="s">
        <v>489</v>
      </c>
      <c r="B23" s="17" t="s">
        <v>490</v>
      </c>
      <c r="C23" s="17"/>
      <c r="D23" s="17"/>
      <c r="E23" s="7">
        <f>TRUNC(공종별집계표!T16, 0)</f>
        <v>0</v>
      </c>
      <c r="F23" s="5" t="s">
        <v>52</v>
      </c>
      <c r="G23" s="5" t="s">
        <v>52</v>
      </c>
    </row>
    <row r="24" spans="1:7" ht="21.95" customHeight="1" x14ac:dyDescent="0.3">
      <c r="A24" s="1" t="s">
        <v>491</v>
      </c>
      <c r="B24" s="17" t="s">
        <v>492</v>
      </c>
      <c r="C24" s="17"/>
      <c r="D24" s="17"/>
      <c r="E24" s="7">
        <f>TRUNC(E20+E21+E22+E23, 0)</f>
        <v>0</v>
      </c>
      <c r="F24" s="5" t="s">
        <v>52</v>
      </c>
      <c r="G24" s="5" t="s">
        <v>52</v>
      </c>
    </row>
    <row r="25" spans="1:7" ht="21.95" customHeight="1" x14ac:dyDescent="0.3">
      <c r="A25" s="1" t="s">
        <v>493</v>
      </c>
      <c r="B25" s="17" t="s">
        <v>494</v>
      </c>
      <c r="C25" s="17"/>
      <c r="D25" s="17"/>
      <c r="E25" s="7">
        <f>TRUNC(E24*0.1, 0)</f>
        <v>0</v>
      </c>
      <c r="F25" s="5" t="s">
        <v>495</v>
      </c>
      <c r="G25" s="5" t="s">
        <v>52</v>
      </c>
    </row>
    <row r="26" spans="1:7" ht="21.95" customHeight="1" x14ac:dyDescent="0.3">
      <c r="A26" s="1" t="s">
        <v>496</v>
      </c>
      <c r="B26" s="17" t="s">
        <v>497</v>
      </c>
      <c r="C26" s="17"/>
      <c r="D26" s="17"/>
      <c r="E26" s="7"/>
      <c r="F26" s="5" t="s">
        <v>52</v>
      </c>
      <c r="G26" s="5" t="s">
        <v>52</v>
      </c>
    </row>
    <row r="27" spans="1:7" ht="21.95" customHeight="1" x14ac:dyDescent="0.3">
      <c r="A27" s="1" t="s">
        <v>498</v>
      </c>
      <c r="B27" s="17" t="s">
        <v>499</v>
      </c>
      <c r="C27" s="17"/>
      <c r="D27" s="17"/>
      <c r="E27" s="7">
        <f>TRUNC(E26+0, 0)</f>
        <v>0</v>
      </c>
      <c r="F27" s="5" t="s">
        <v>52</v>
      </c>
      <c r="G27" s="5" t="s">
        <v>52</v>
      </c>
    </row>
  </sheetData>
  <mergeCells count="16">
    <mergeCell ref="B26:D26"/>
    <mergeCell ref="B27:D27"/>
    <mergeCell ref="B20:D20"/>
    <mergeCell ref="B21:D21"/>
    <mergeCell ref="B22:D22"/>
    <mergeCell ref="B23:D23"/>
    <mergeCell ref="B24:D24"/>
    <mergeCell ref="B25:D25"/>
    <mergeCell ref="B1:G1"/>
    <mergeCell ref="B2:E2"/>
    <mergeCell ref="F2:G2"/>
    <mergeCell ref="B3:D3"/>
    <mergeCell ref="B4:B19"/>
    <mergeCell ref="C4:C7"/>
    <mergeCell ref="C8:C10"/>
    <mergeCell ref="C11:C19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view="pageBreakPreview" zoomScale="60" zoomScaleNormal="100" workbookViewId="0">
      <selection activeCell="J19" sqref="J19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20" ht="30" customHeight="1" x14ac:dyDescent="0.3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14" t="s">
        <v>13</v>
      </c>
      <c r="O3" s="14" t="s">
        <v>14</v>
      </c>
      <c r="P3" s="14" t="s">
        <v>15</v>
      </c>
      <c r="Q3" s="14" t="s">
        <v>16</v>
      </c>
      <c r="R3" s="14" t="s">
        <v>17</v>
      </c>
      <c r="S3" s="14" t="s">
        <v>18</v>
      </c>
      <c r="T3" s="14" t="s">
        <v>19</v>
      </c>
    </row>
    <row r="4" spans="1:20" ht="30" customHeight="1" x14ac:dyDescent="0.3">
      <c r="A4" s="21"/>
      <c r="B4" s="21"/>
      <c r="C4" s="21"/>
      <c r="D4" s="21"/>
      <c r="E4" s="4" t="s">
        <v>7</v>
      </c>
      <c r="F4" s="4" t="s">
        <v>8</v>
      </c>
      <c r="G4" s="4" t="s">
        <v>7</v>
      </c>
      <c r="H4" s="4" t="s">
        <v>8</v>
      </c>
      <c r="I4" s="4" t="s">
        <v>7</v>
      </c>
      <c r="J4" s="4" t="s">
        <v>8</v>
      </c>
      <c r="K4" s="4" t="s">
        <v>7</v>
      </c>
      <c r="L4" s="4" t="s">
        <v>8</v>
      </c>
      <c r="M4" s="21"/>
      <c r="N4" s="14"/>
      <c r="O4" s="14"/>
      <c r="P4" s="14"/>
      <c r="Q4" s="14"/>
      <c r="R4" s="14"/>
      <c r="S4" s="14"/>
      <c r="T4" s="14"/>
    </row>
    <row r="5" spans="1:20" ht="30" customHeight="1" x14ac:dyDescent="0.3">
      <c r="A5" s="5" t="s">
        <v>51</v>
      </c>
      <c r="B5" s="5" t="s">
        <v>52</v>
      </c>
      <c r="C5" s="5" t="s">
        <v>52</v>
      </c>
      <c r="D5" s="6">
        <v>1</v>
      </c>
      <c r="E5" s="7"/>
      <c r="F5" s="7">
        <f t="shared" ref="F5:F16" si="0">E5*D5</f>
        <v>0</v>
      </c>
      <c r="G5" s="7"/>
      <c r="H5" s="7">
        <f t="shared" ref="H5:H16" si="1">G5*D5</f>
        <v>0</v>
      </c>
      <c r="I5" s="7"/>
      <c r="J5" s="7">
        <f t="shared" ref="J5:J16" si="2">I5*D5</f>
        <v>0</v>
      </c>
      <c r="K5" s="7">
        <f t="shared" ref="K5:K16" si="3">E5+G5+I5</f>
        <v>0</v>
      </c>
      <c r="L5" s="7">
        <f t="shared" ref="L5:L16" si="4">F5+H5+J5</f>
        <v>0</v>
      </c>
      <c r="M5" s="5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3"/>
    </row>
    <row r="6" spans="1:20" ht="30" customHeight="1" x14ac:dyDescent="0.3">
      <c r="A6" s="5" t="s">
        <v>54</v>
      </c>
      <c r="B6" s="5" t="s">
        <v>52</v>
      </c>
      <c r="C6" s="5" t="s">
        <v>52</v>
      </c>
      <c r="D6" s="6">
        <v>1</v>
      </c>
      <c r="E6" s="7"/>
      <c r="F6" s="7">
        <f t="shared" si="0"/>
        <v>0</v>
      </c>
      <c r="G6" s="7"/>
      <c r="H6" s="7">
        <f t="shared" si="1"/>
        <v>0</v>
      </c>
      <c r="I6" s="7"/>
      <c r="J6" s="7">
        <f t="shared" si="2"/>
        <v>0</v>
      </c>
      <c r="K6" s="7">
        <f t="shared" si="3"/>
        <v>0</v>
      </c>
      <c r="L6" s="7">
        <f t="shared" si="4"/>
        <v>0</v>
      </c>
      <c r="M6" s="5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3"/>
    </row>
    <row r="7" spans="1:20" ht="30" customHeight="1" x14ac:dyDescent="0.3">
      <c r="A7" s="5" t="s">
        <v>56</v>
      </c>
      <c r="B7" s="5" t="s">
        <v>52</v>
      </c>
      <c r="C7" s="5" t="s">
        <v>52</v>
      </c>
      <c r="D7" s="6">
        <v>1</v>
      </c>
      <c r="E7" s="7"/>
      <c r="F7" s="7">
        <f t="shared" si="0"/>
        <v>0</v>
      </c>
      <c r="G7" s="7"/>
      <c r="H7" s="7">
        <f t="shared" si="1"/>
        <v>0</v>
      </c>
      <c r="I7" s="7"/>
      <c r="J7" s="7">
        <f t="shared" si="2"/>
        <v>0</v>
      </c>
      <c r="K7" s="7">
        <f t="shared" si="3"/>
        <v>0</v>
      </c>
      <c r="L7" s="7">
        <f t="shared" si="4"/>
        <v>0</v>
      </c>
      <c r="M7" s="5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>
        <v>3</v>
      </c>
      <c r="S7" s="1" t="s">
        <v>52</v>
      </c>
      <c r="T7" s="3"/>
    </row>
    <row r="8" spans="1:20" ht="30" customHeight="1" x14ac:dyDescent="0.3">
      <c r="A8" s="5" t="s">
        <v>79</v>
      </c>
      <c r="B8" s="5" t="s">
        <v>52</v>
      </c>
      <c r="C8" s="5" t="s">
        <v>52</v>
      </c>
      <c r="D8" s="6">
        <v>1</v>
      </c>
      <c r="E8" s="7"/>
      <c r="F8" s="7">
        <f t="shared" si="0"/>
        <v>0</v>
      </c>
      <c r="G8" s="7"/>
      <c r="H8" s="7">
        <f t="shared" si="1"/>
        <v>0</v>
      </c>
      <c r="I8" s="7"/>
      <c r="J8" s="7">
        <f t="shared" si="2"/>
        <v>0</v>
      </c>
      <c r="K8" s="7">
        <f t="shared" si="3"/>
        <v>0</v>
      </c>
      <c r="L8" s="7">
        <f t="shared" si="4"/>
        <v>0</v>
      </c>
      <c r="M8" s="5" t="s">
        <v>52</v>
      </c>
      <c r="N8" s="1" t="s">
        <v>80</v>
      </c>
      <c r="O8" s="1" t="s">
        <v>52</v>
      </c>
      <c r="P8" s="1" t="s">
        <v>55</v>
      </c>
      <c r="Q8" s="1" t="s">
        <v>52</v>
      </c>
      <c r="R8">
        <v>3</v>
      </c>
      <c r="S8" s="1" t="s">
        <v>52</v>
      </c>
      <c r="T8" s="3"/>
    </row>
    <row r="9" spans="1:20" ht="30" customHeight="1" x14ac:dyDescent="0.3">
      <c r="A9" s="5" t="s">
        <v>151</v>
      </c>
      <c r="B9" s="5" t="s">
        <v>52</v>
      </c>
      <c r="C9" s="5" t="s">
        <v>52</v>
      </c>
      <c r="D9" s="6">
        <v>1</v>
      </c>
      <c r="E9" s="7"/>
      <c r="F9" s="7">
        <f t="shared" si="0"/>
        <v>0</v>
      </c>
      <c r="G9" s="7"/>
      <c r="H9" s="7">
        <f t="shared" si="1"/>
        <v>0</v>
      </c>
      <c r="I9" s="7"/>
      <c r="J9" s="7">
        <f t="shared" si="2"/>
        <v>0</v>
      </c>
      <c r="K9" s="7">
        <f t="shared" si="3"/>
        <v>0</v>
      </c>
      <c r="L9" s="7">
        <f t="shared" si="4"/>
        <v>0</v>
      </c>
      <c r="M9" s="5" t="s">
        <v>52</v>
      </c>
      <c r="N9" s="1" t="s">
        <v>152</v>
      </c>
      <c r="O9" s="1" t="s">
        <v>52</v>
      </c>
      <c r="P9" s="1" t="s">
        <v>55</v>
      </c>
      <c r="Q9" s="1" t="s">
        <v>52</v>
      </c>
      <c r="R9">
        <v>3</v>
      </c>
      <c r="S9" s="1" t="s">
        <v>52</v>
      </c>
      <c r="T9" s="3"/>
    </row>
    <row r="10" spans="1:20" ht="30" customHeight="1" x14ac:dyDescent="0.3">
      <c r="A10" s="5" t="s">
        <v>162</v>
      </c>
      <c r="B10" s="5" t="s">
        <v>52</v>
      </c>
      <c r="C10" s="5" t="s">
        <v>52</v>
      </c>
      <c r="D10" s="6">
        <v>1</v>
      </c>
      <c r="E10" s="7"/>
      <c r="F10" s="7">
        <f t="shared" si="0"/>
        <v>0</v>
      </c>
      <c r="G10" s="7"/>
      <c r="H10" s="7">
        <f t="shared" si="1"/>
        <v>0</v>
      </c>
      <c r="I10" s="7"/>
      <c r="J10" s="7">
        <f t="shared" si="2"/>
        <v>0</v>
      </c>
      <c r="K10" s="7">
        <f t="shared" si="3"/>
        <v>0</v>
      </c>
      <c r="L10" s="7">
        <f t="shared" si="4"/>
        <v>0</v>
      </c>
      <c r="M10" s="5" t="s">
        <v>52</v>
      </c>
      <c r="N10" s="1" t="s">
        <v>163</v>
      </c>
      <c r="O10" s="1" t="s">
        <v>52</v>
      </c>
      <c r="P10" s="1" t="s">
        <v>55</v>
      </c>
      <c r="Q10" s="1" t="s">
        <v>52</v>
      </c>
      <c r="R10">
        <v>3</v>
      </c>
      <c r="S10" s="1" t="s">
        <v>52</v>
      </c>
      <c r="T10" s="3"/>
    </row>
    <row r="11" spans="1:20" ht="30" customHeight="1" x14ac:dyDescent="0.3">
      <c r="A11" s="5" t="s">
        <v>202</v>
      </c>
      <c r="B11" s="5" t="s">
        <v>52</v>
      </c>
      <c r="C11" s="5" t="s">
        <v>52</v>
      </c>
      <c r="D11" s="6">
        <v>1</v>
      </c>
      <c r="E11" s="7"/>
      <c r="F11" s="7">
        <f t="shared" si="0"/>
        <v>0</v>
      </c>
      <c r="G11" s="7"/>
      <c r="H11" s="7">
        <f t="shared" si="1"/>
        <v>0</v>
      </c>
      <c r="I11" s="7"/>
      <c r="J11" s="7">
        <f t="shared" si="2"/>
        <v>0</v>
      </c>
      <c r="K11" s="7">
        <f t="shared" si="3"/>
        <v>0</v>
      </c>
      <c r="L11" s="7">
        <f t="shared" si="4"/>
        <v>0</v>
      </c>
      <c r="M11" s="5" t="s">
        <v>52</v>
      </c>
      <c r="N11" s="1" t="s">
        <v>203</v>
      </c>
      <c r="O11" s="1" t="s">
        <v>52</v>
      </c>
      <c r="P11" s="1" t="s">
        <v>55</v>
      </c>
      <c r="Q11" s="1" t="s">
        <v>52</v>
      </c>
      <c r="R11">
        <v>3</v>
      </c>
      <c r="S11" s="1" t="s">
        <v>52</v>
      </c>
      <c r="T11" s="3"/>
    </row>
    <row r="12" spans="1:20" ht="30" customHeight="1" x14ac:dyDescent="0.3">
      <c r="A12" s="5" t="s">
        <v>218</v>
      </c>
      <c r="B12" s="5" t="s">
        <v>52</v>
      </c>
      <c r="C12" s="5" t="s">
        <v>52</v>
      </c>
      <c r="D12" s="6">
        <v>1</v>
      </c>
      <c r="E12" s="7"/>
      <c r="F12" s="7">
        <f t="shared" si="0"/>
        <v>0</v>
      </c>
      <c r="G12" s="7"/>
      <c r="H12" s="7">
        <f t="shared" si="1"/>
        <v>0</v>
      </c>
      <c r="I12" s="7"/>
      <c r="J12" s="7">
        <f t="shared" si="2"/>
        <v>0</v>
      </c>
      <c r="K12" s="7">
        <f t="shared" si="3"/>
        <v>0</v>
      </c>
      <c r="L12" s="7">
        <f t="shared" si="4"/>
        <v>0</v>
      </c>
      <c r="M12" s="5" t="s">
        <v>52</v>
      </c>
      <c r="N12" s="1" t="s">
        <v>219</v>
      </c>
      <c r="O12" s="1" t="s">
        <v>52</v>
      </c>
      <c r="P12" s="1" t="s">
        <v>55</v>
      </c>
      <c r="Q12" s="1" t="s">
        <v>52</v>
      </c>
      <c r="R12">
        <v>3</v>
      </c>
      <c r="S12" s="1" t="s">
        <v>52</v>
      </c>
      <c r="T12" s="3"/>
    </row>
    <row r="13" spans="1:20" ht="30" customHeight="1" x14ac:dyDescent="0.3">
      <c r="A13" s="5" t="s">
        <v>244</v>
      </c>
      <c r="B13" s="5" t="s">
        <v>52</v>
      </c>
      <c r="C13" s="5" t="s">
        <v>52</v>
      </c>
      <c r="D13" s="6">
        <v>1</v>
      </c>
      <c r="E13" s="7"/>
      <c r="F13" s="7">
        <f t="shared" si="0"/>
        <v>0</v>
      </c>
      <c r="G13" s="7"/>
      <c r="H13" s="7">
        <f t="shared" si="1"/>
        <v>0</v>
      </c>
      <c r="I13" s="7"/>
      <c r="J13" s="7">
        <f t="shared" si="2"/>
        <v>0</v>
      </c>
      <c r="K13" s="7">
        <f t="shared" si="3"/>
        <v>0</v>
      </c>
      <c r="L13" s="7">
        <f t="shared" si="4"/>
        <v>0</v>
      </c>
      <c r="M13" s="5" t="s">
        <v>52</v>
      </c>
      <c r="N13" s="1" t="s">
        <v>245</v>
      </c>
      <c r="O13" s="1" t="s">
        <v>52</v>
      </c>
      <c r="P13" s="1" t="s">
        <v>55</v>
      </c>
      <c r="Q13" s="1" t="s">
        <v>52</v>
      </c>
      <c r="R13">
        <v>3</v>
      </c>
      <c r="S13" s="1" t="s">
        <v>52</v>
      </c>
      <c r="T13" s="3"/>
    </row>
    <row r="14" spans="1:20" ht="30" customHeight="1" x14ac:dyDescent="0.3">
      <c r="A14" s="5" t="s">
        <v>284</v>
      </c>
      <c r="B14" s="5" t="s">
        <v>52</v>
      </c>
      <c r="C14" s="5" t="s">
        <v>52</v>
      </c>
      <c r="D14" s="6">
        <v>1</v>
      </c>
      <c r="E14" s="7"/>
      <c r="F14" s="7">
        <f t="shared" si="0"/>
        <v>0</v>
      </c>
      <c r="G14" s="7"/>
      <c r="H14" s="7">
        <f t="shared" si="1"/>
        <v>0</v>
      </c>
      <c r="I14" s="7"/>
      <c r="J14" s="7">
        <f t="shared" si="2"/>
        <v>0</v>
      </c>
      <c r="K14" s="7">
        <f t="shared" si="3"/>
        <v>0</v>
      </c>
      <c r="L14" s="7">
        <f t="shared" si="4"/>
        <v>0</v>
      </c>
      <c r="M14" s="5" t="s">
        <v>52</v>
      </c>
      <c r="N14" s="1" t="s">
        <v>285</v>
      </c>
      <c r="O14" s="1" t="s">
        <v>52</v>
      </c>
      <c r="P14" s="1" t="s">
        <v>55</v>
      </c>
      <c r="Q14" s="1" t="s">
        <v>52</v>
      </c>
      <c r="R14">
        <v>3</v>
      </c>
      <c r="S14" s="1" t="s">
        <v>52</v>
      </c>
      <c r="T14" s="3"/>
    </row>
    <row r="15" spans="1:20" ht="30" customHeight="1" x14ac:dyDescent="0.3">
      <c r="A15" s="5" t="s">
        <v>370</v>
      </c>
      <c r="B15" s="5" t="s">
        <v>52</v>
      </c>
      <c r="C15" s="5" t="s">
        <v>52</v>
      </c>
      <c r="D15" s="6">
        <v>1</v>
      </c>
      <c r="E15" s="7"/>
      <c r="F15" s="7">
        <f t="shared" si="0"/>
        <v>0</v>
      </c>
      <c r="G15" s="7"/>
      <c r="H15" s="7">
        <f t="shared" si="1"/>
        <v>0</v>
      </c>
      <c r="I15" s="7"/>
      <c r="J15" s="7">
        <f t="shared" si="2"/>
        <v>0</v>
      </c>
      <c r="K15" s="7">
        <f t="shared" si="3"/>
        <v>0</v>
      </c>
      <c r="L15" s="7">
        <f t="shared" si="4"/>
        <v>0</v>
      </c>
      <c r="M15" s="5" t="s">
        <v>52</v>
      </c>
      <c r="N15" s="1" t="s">
        <v>371</v>
      </c>
      <c r="O15" s="1" t="s">
        <v>52</v>
      </c>
      <c r="P15" s="1" t="s">
        <v>55</v>
      </c>
      <c r="Q15" s="1" t="s">
        <v>52</v>
      </c>
      <c r="R15">
        <v>3</v>
      </c>
      <c r="S15" s="1" t="s">
        <v>52</v>
      </c>
      <c r="T15" s="3"/>
    </row>
    <row r="16" spans="1:20" ht="30" customHeight="1" x14ac:dyDescent="0.3">
      <c r="A16" s="5" t="s">
        <v>389</v>
      </c>
      <c r="B16" s="5" t="s">
        <v>52</v>
      </c>
      <c r="C16" s="5" t="s">
        <v>52</v>
      </c>
      <c r="D16" s="6">
        <v>1</v>
      </c>
      <c r="E16" s="7"/>
      <c r="F16" s="7">
        <f t="shared" si="0"/>
        <v>0</v>
      </c>
      <c r="G16" s="7"/>
      <c r="H16" s="7">
        <f t="shared" si="1"/>
        <v>0</v>
      </c>
      <c r="I16" s="7"/>
      <c r="J16" s="7">
        <f t="shared" si="2"/>
        <v>0</v>
      </c>
      <c r="K16" s="7">
        <f t="shared" si="3"/>
        <v>0</v>
      </c>
      <c r="L16" s="7">
        <f t="shared" si="4"/>
        <v>0</v>
      </c>
      <c r="M16" s="5" t="s">
        <v>52</v>
      </c>
      <c r="N16" s="1" t="s">
        <v>390</v>
      </c>
      <c r="O16" s="1" t="s">
        <v>52</v>
      </c>
      <c r="P16" s="1" t="s">
        <v>52</v>
      </c>
      <c r="Q16" s="1" t="s">
        <v>391</v>
      </c>
      <c r="R16">
        <v>3</v>
      </c>
      <c r="S16" s="1" t="s">
        <v>52</v>
      </c>
      <c r="T16" s="3">
        <f>L16*1</f>
        <v>0</v>
      </c>
    </row>
    <row r="17" spans="1:20" ht="30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T17" s="3"/>
    </row>
    <row r="18" spans="1:20" ht="30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T18" s="3"/>
    </row>
    <row r="19" spans="1:20" ht="30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T19" s="3"/>
    </row>
    <row r="20" spans="1:20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T20" s="3"/>
    </row>
    <row r="21" spans="1:20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T21" s="3"/>
    </row>
    <row r="22" spans="1:20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T22" s="3"/>
    </row>
    <row r="23" spans="1:20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T23" s="3"/>
    </row>
    <row r="24" spans="1:20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T24" s="3"/>
    </row>
    <row r="25" spans="1:20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T25" s="3"/>
    </row>
    <row r="26" spans="1:20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T26" s="3"/>
    </row>
    <row r="27" spans="1:20" ht="30" customHeight="1" x14ac:dyDescent="0.3">
      <c r="A27" s="5" t="s">
        <v>77</v>
      </c>
      <c r="B27" s="6"/>
      <c r="C27" s="6"/>
      <c r="D27" s="6"/>
      <c r="E27" s="6"/>
      <c r="F27" s="7">
        <f>F5</f>
        <v>0</v>
      </c>
      <c r="G27" s="6"/>
      <c r="H27" s="7">
        <f>H5</f>
        <v>0</v>
      </c>
      <c r="I27" s="6"/>
      <c r="J27" s="7">
        <f>J5</f>
        <v>0</v>
      </c>
      <c r="K27" s="6"/>
      <c r="L27" s="7">
        <f>L5</f>
        <v>0</v>
      </c>
      <c r="M27" s="6"/>
      <c r="T27" s="3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243"/>
  <sheetViews>
    <sheetView view="pageBreakPreview" zoomScale="60" zoomScaleNormal="100" workbookViewId="0">
      <selection activeCell="G16" sqref="G16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 x14ac:dyDescent="0.3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0"/>
      <c r="G2" s="20" t="s">
        <v>9</v>
      </c>
      <c r="H2" s="20"/>
      <c r="I2" s="20" t="s">
        <v>10</v>
      </c>
      <c r="J2" s="20"/>
      <c r="K2" s="20" t="s">
        <v>11</v>
      </c>
      <c r="L2" s="20"/>
      <c r="M2" s="20" t="s">
        <v>12</v>
      </c>
      <c r="N2" s="14" t="s">
        <v>20</v>
      </c>
      <c r="O2" s="14" t="s">
        <v>14</v>
      </c>
      <c r="P2" s="14" t="s">
        <v>21</v>
      </c>
      <c r="Q2" s="14" t="s">
        <v>13</v>
      </c>
      <c r="R2" s="14" t="s">
        <v>22</v>
      </c>
      <c r="S2" s="14" t="s">
        <v>23</v>
      </c>
      <c r="T2" s="14" t="s">
        <v>24</v>
      </c>
      <c r="U2" s="14" t="s">
        <v>25</v>
      </c>
      <c r="V2" s="14" t="s">
        <v>26</v>
      </c>
      <c r="W2" s="14" t="s">
        <v>27</v>
      </c>
      <c r="X2" s="14" t="s">
        <v>28</v>
      </c>
      <c r="Y2" s="14" t="s">
        <v>29</v>
      </c>
      <c r="Z2" s="14" t="s">
        <v>30</v>
      </c>
      <c r="AA2" s="14" t="s">
        <v>31</v>
      </c>
      <c r="AB2" s="14" t="s">
        <v>32</v>
      </c>
      <c r="AC2" s="14" t="s">
        <v>33</v>
      </c>
      <c r="AD2" s="14" t="s">
        <v>34</v>
      </c>
      <c r="AE2" s="14" t="s">
        <v>35</v>
      </c>
      <c r="AF2" s="14" t="s">
        <v>36</v>
      </c>
      <c r="AG2" s="14" t="s">
        <v>37</v>
      </c>
      <c r="AH2" s="14" t="s">
        <v>38</v>
      </c>
      <c r="AI2" s="14" t="s">
        <v>39</v>
      </c>
      <c r="AJ2" s="14" t="s">
        <v>40</v>
      </c>
      <c r="AK2" s="14" t="s">
        <v>41</v>
      </c>
      <c r="AL2" s="14" t="s">
        <v>42</v>
      </c>
      <c r="AM2" s="14" t="s">
        <v>43</v>
      </c>
      <c r="AN2" s="14" t="s">
        <v>44</v>
      </c>
      <c r="AO2" s="14" t="s">
        <v>45</v>
      </c>
      <c r="AP2" s="14" t="s">
        <v>46</v>
      </c>
      <c r="AQ2" s="14" t="s">
        <v>47</v>
      </c>
      <c r="AR2" s="14" t="s">
        <v>48</v>
      </c>
      <c r="AS2" s="14" t="s">
        <v>16</v>
      </c>
      <c r="AT2" s="14" t="s">
        <v>17</v>
      </c>
      <c r="AU2" s="14" t="s">
        <v>49</v>
      </c>
      <c r="AV2" s="14" t="s">
        <v>50</v>
      </c>
    </row>
    <row r="3" spans="1:48" ht="30" customHeight="1" x14ac:dyDescent="0.3">
      <c r="A3" s="20"/>
      <c r="B3" s="20"/>
      <c r="C3" s="20"/>
      <c r="D3" s="20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20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ht="30" customHeight="1" x14ac:dyDescent="0.3">
      <c r="A4" s="8" t="s">
        <v>56</v>
      </c>
      <c r="B4" s="8" t="s">
        <v>52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Q4" s="1" t="s">
        <v>57</v>
      </c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6">
        <v>184.2</v>
      </c>
      <c r="E5" s="9"/>
      <c r="F5" s="9">
        <f>TRUNC(E5*D5, 0)</f>
        <v>0</v>
      </c>
      <c r="G5" s="9"/>
      <c r="H5" s="9">
        <f>TRUNC(G5*D5, 0)</f>
        <v>0</v>
      </c>
      <c r="I5" s="9"/>
      <c r="J5" s="9">
        <f>TRUNC(I5*D5, 0)</f>
        <v>0</v>
      </c>
      <c r="K5" s="9">
        <f t="shared" ref="K5:L7" si="0">TRUNC(E5+G5+I5, 0)</f>
        <v>0</v>
      </c>
      <c r="L5" s="9">
        <f t="shared" si="0"/>
        <v>0</v>
      </c>
      <c r="M5" s="8" t="s">
        <v>61</v>
      </c>
      <c r="N5" s="1" t="s">
        <v>62</v>
      </c>
      <c r="O5" s="1" t="s">
        <v>52</v>
      </c>
      <c r="P5" s="1" t="s">
        <v>52</v>
      </c>
      <c r="Q5" s="1" t="s">
        <v>57</v>
      </c>
      <c r="R5" s="1" t="s">
        <v>63</v>
      </c>
      <c r="S5" s="1" t="s">
        <v>64</v>
      </c>
      <c r="T5" s="1" t="s">
        <v>64</v>
      </c>
      <c r="AR5" s="1" t="s">
        <v>52</v>
      </c>
      <c r="AS5" s="1" t="s">
        <v>52</v>
      </c>
      <c r="AU5" s="1" t="s">
        <v>65</v>
      </c>
      <c r="AV5">
        <v>574</v>
      </c>
    </row>
    <row r="6" spans="1:48" ht="30" customHeight="1" x14ac:dyDescent="0.3">
      <c r="A6" s="8" t="s">
        <v>66</v>
      </c>
      <c r="B6" s="8" t="s">
        <v>67</v>
      </c>
      <c r="C6" s="8" t="s">
        <v>68</v>
      </c>
      <c r="D6" s="6">
        <v>2</v>
      </c>
      <c r="E6" s="9"/>
      <c r="F6" s="9">
        <f>TRUNC(E6*D6, 0)</f>
        <v>0</v>
      </c>
      <c r="G6" s="9"/>
      <c r="H6" s="9">
        <f>TRUNC(G6*D6, 0)</f>
        <v>0</v>
      </c>
      <c r="I6" s="9"/>
      <c r="J6" s="9">
        <f>TRUNC(I6*D6, 0)</f>
        <v>0</v>
      </c>
      <c r="K6" s="9">
        <f t="shared" si="0"/>
        <v>0</v>
      </c>
      <c r="L6" s="9">
        <f t="shared" si="0"/>
        <v>0</v>
      </c>
      <c r="M6" s="8" t="s">
        <v>69</v>
      </c>
      <c r="N6" s="1" t="s">
        <v>70</v>
      </c>
      <c r="O6" s="1" t="s">
        <v>52</v>
      </c>
      <c r="P6" s="1" t="s">
        <v>52</v>
      </c>
      <c r="Q6" s="1" t="s">
        <v>57</v>
      </c>
      <c r="R6" s="1" t="s">
        <v>63</v>
      </c>
      <c r="S6" s="1" t="s">
        <v>64</v>
      </c>
      <c r="T6" s="1" t="s">
        <v>64</v>
      </c>
      <c r="AR6" s="1" t="s">
        <v>52</v>
      </c>
      <c r="AS6" s="1" t="s">
        <v>52</v>
      </c>
      <c r="AU6" s="1" t="s">
        <v>71</v>
      </c>
      <c r="AV6">
        <v>446</v>
      </c>
    </row>
    <row r="7" spans="1:48" ht="30" customHeight="1" x14ac:dyDescent="0.3">
      <c r="A7" s="8" t="s">
        <v>72</v>
      </c>
      <c r="B7" s="8" t="s">
        <v>73</v>
      </c>
      <c r="C7" s="8" t="s">
        <v>60</v>
      </c>
      <c r="D7" s="6">
        <v>233.5</v>
      </c>
      <c r="E7" s="9"/>
      <c r="F7" s="9">
        <f>TRUNC(E7*D7, 0)</f>
        <v>0</v>
      </c>
      <c r="G7" s="9"/>
      <c r="H7" s="9">
        <f>TRUNC(G7*D7, 0)</f>
        <v>0</v>
      </c>
      <c r="I7" s="9"/>
      <c r="J7" s="9">
        <f>TRUNC(I7*D7, 0)</f>
        <v>0</v>
      </c>
      <c r="K7" s="9">
        <f t="shared" si="0"/>
        <v>0</v>
      </c>
      <c r="L7" s="9">
        <f t="shared" si="0"/>
        <v>0</v>
      </c>
      <c r="M7" s="8" t="s">
        <v>74</v>
      </c>
      <c r="N7" s="1" t="s">
        <v>75</v>
      </c>
      <c r="O7" s="1" t="s">
        <v>52</v>
      </c>
      <c r="P7" s="1" t="s">
        <v>52</v>
      </c>
      <c r="Q7" s="1" t="s">
        <v>57</v>
      </c>
      <c r="R7" s="1" t="s">
        <v>63</v>
      </c>
      <c r="S7" s="1" t="s">
        <v>64</v>
      </c>
      <c r="T7" s="1" t="s">
        <v>64</v>
      </c>
      <c r="AR7" s="1" t="s">
        <v>52</v>
      </c>
      <c r="AS7" s="1" t="s">
        <v>52</v>
      </c>
      <c r="AU7" s="1" t="s">
        <v>76</v>
      </c>
      <c r="AV7">
        <v>352</v>
      </c>
    </row>
    <row r="8" spans="1:48" ht="30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48" ht="30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48" ht="30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48" ht="30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48" ht="30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48" ht="30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48" ht="30" customHeigh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48" ht="30" customHeigh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48" ht="30" customHeigh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48" ht="30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48" ht="30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48" ht="30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48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48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48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48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48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48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48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48" ht="30" customHeight="1" x14ac:dyDescent="0.3">
      <c r="A27" s="8" t="s">
        <v>77</v>
      </c>
      <c r="B27" s="6"/>
      <c r="C27" s="6"/>
      <c r="D27" s="6"/>
      <c r="E27" s="6"/>
      <c r="F27" s="9">
        <f>SUM(F5:F26)</f>
        <v>0</v>
      </c>
      <c r="G27" s="6"/>
      <c r="H27" s="9">
        <f>SUM(H5:H26)</f>
        <v>0</v>
      </c>
      <c r="I27" s="6"/>
      <c r="J27" s="9">
        <f>SUM(J5:J26)</f>
        <v>0</v>
      </c>
      <c r="K27" s="6"/>
      <c r="L27" s="9">
        <f>SUM(L5:L26)</f>
        <v>0</v>
      </c>
      <c r="M27" s="6"/>
      <c r="N27" t="s">
        <v>78</v>
      </c>
    </row>
    <row r="28" spans="1:48" ht="30" customHeight="1" x14ac:dyDescent="0.3">
      <c r="A28" s="8" t="s">
        <v>79</v>
      </c>
      <c r="B28" s="8" t="s">
        <v>52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Q28" s="1" t="s">
        <v>80</v>
      </c>
    </row>
    <row r="29" spans="1:48" ht="30" customHeight="1" x14ac:dyDescent="0.3">
      <c r="A29" s="8" t="s">
        <v>81</v>
      </c>
      <c r="B29" s="8" t="s">
        <v>82</v>
      </c>
      <c r="C29" s="8" t="s">
        <v>60</v>
      </c>
      <c r="D29" s="6">
        <v>81.8</v>
      </c>
      <c r="E29" s="9"/>
      <c r="F29" s="9">
        <f t="shared" ref="F29:F42" si="1">TRUNC(E29*D29, 0)</f>
        <v>0</v>
      </c>
      <c r="G29" s="9"/>
      <c r="H29" s="9">
        <f t="shared" ref="H29:H42" si="2">TRUNC(G29*D29, 0)</f>
        <v>0</v>
      </c>
      <c r="I29" s="9"/>
      <c r="J29" s="9">
        <f t="shared" ref="J29:J42" si="3">TRUNC(I29*D29, 0)</f>
        <v>0</v>
      </c>
      <c r="K29" s="9">
        <f t="shared" ref="K29:K42" si="4">TRUNC(E29+G29+I29, 0)</f>
        <v>0</v>
      </c>
      <c r="L29" s="9">
        <f t="shared" ref="L29:L42" si="5">TRUNC(F29+H29+J29, 0)</f>
        <v>0</v>
      </c>
      <c r="M29" s="8" t="s">
        <v>83</v>
      </c>
      <c r="N29" s="1" t="s">
        <v>84</v>
      </c>
      <c r="O29" s="1" t="s">
        <v>52</v>
      </c>
      <c r="P29" s="1" t="s">
        <v>52</v>
      </c>
      <c r="Q29" s="1" t="s">
        <v>80</v>
      </c>
      <c r="R29" s="1" t="s">
        <v>63</v>
      </c>
      <c r="S29" s="1" t="s">
        <v>64</v>
      </c>
      <c r="T29" s="1" t="s">
        <v>64</v>
      </c>
      <c r="AR29" s="1" t="s">
        <v>52</v>
      </c>
      <c r="AS29" s="1" t="s">
        <v>52</v>
      </c>
      <c r="AU29" s="1" t="s">
        <v>85</v>
      </c>
      <c r="AV29">
        <v>1052</v>
      </c>
    </row>
    <row r="30" spans="1:48" ht="30" customHeight="1" x14ac:dyDescent="0.3">
      <c r="A30" s="8" t="s">
        <v>86</v>
      </c>
      <c r="B30" s="8" t="s">
        <v>87</v>
      </c>
      <c r="C30" s="8" t="s">
        <v>60</v>
      </c>
      <c r="D30" s="6">
        <v>21.7</v>
      </c>
      <c r="E30" s="9"/>
      <c r="F30" s="9">
        <f t="shared" si="1"/>
        <v>0</v>
      </c>
      <c r="G30" s="9"/>
      <c r="H30" s="9">
        <f t="shared" si="2"/>
        <v>0</v>
      </c>
      <c r="I30" s="9"/>
      <c r="J30" s="9">
        <f t="shared" si="3"/>
        <v>0</v>
      </c>
      <c r="K30" s="9">
        <f t="shared" si="4"/>
        <v>0</v>
      </c>
      <c r="L30" s="9">
        <f t="shared" si="5"/>
        <v>0</v>
      </c>
      <c r="M30" s="8" t="s">
        <v>88</v>
      </c>
      <c r="N30" s="1" t="s">
        <v>89</v>
      </c>
      <c r="O30" s="1" t="s">
        <v>52</v>
      </c>
      <c r="P30" s="1" t="s">
        <v>52</v>
      </c>
      <c r="Q30" s="1" t="s">
        <v>80</v>
      </c>
      <c r="R30" s="1" t="s">
        <v>63</v>
      </c>
      <c r="S30" s="1" t="s">
        <v>64</v>
      </c>
      <c r="T30" s="1" t="s">
        <v>64</v>
      </c>
      <c r="AR30" s="1" t="s">
        <v>52</v>
      </c>
      <c r="AS30" s="1" t="s">
        <v>52</v>
      </c>
      <c r="AU30" s="1" t="s">
        <v>90</v>
      </c>
      <c r="AV30">
        <v>1059</v>
      </c>
    </row>
    <row r="31" spans="1:48" ht="30" customHeight="1" x14ac:dyDescent="0.3">
      <c r="A31" s="8" t="s">
        <v>91</v>
      </c>
      <c r="B31" s="8" t="s">
        <v>92</v>
      </c>
      <c r="C31" s="8" t="s">
        <v>60</v>
      </c>
      <c r="D31" s="6">
        <v>12</v>
      </c>
      <c r="E31" s="9"/>
      <c r="F31" s="9">
        <f t="shared" si="1"/>
        <v>0</v>
      </c>
      <c r="G31" s="9"/>
      <c r="H31" s="9">
        <f t="shared" si="2"/>
        <v>0</v>
      </c>
      <c r="I31" s="9"/>
      <c r="J31" s="9">
        <f t="shared" si="3"/>
        <v>0</v>
      </c>
      <c r="K31" s="9">
        <f t="shared" si="4"/>
        <v>0</v>
      </c>
      <c r="L31" s="9">
        <f t="shared" si="5"/>
        <v>0</v>
      </c>
      <c r="M31" s="8" t="s">
        <v>93</v>
      </c>
      <c r="N31" s="1" t="s">
        <v>94</v>
      </c>
      <c r="O31" s="1" t="s">
        <v>52</v>
      </c>
      <c r="P31" s="1" t="s">
        <v>52</v>
      </c>
      <c r="Q31" s="1" t="s">
        <v>80</v>
      </c>
      <c r="R31" s="1" t="s">
        <v>63</v>
      </c>
      <c r="S31" s="1" t="s">
        <v>64</v>
      </c>
      <c r="T31" s="1" t="s">
        <v>64</v>
      </c>
      <c r="AR31" s="1" t="s">
        <v>52</v>
      </c>
      <c r="AS31" s="1" t="s">
        <v>52</v>
      </c>
      <c r="AU31" s="1" t="s">
        <v>95</v>
      </c>
      <c r="AV31">
        <v>1060</v>
      </c>
    </row>
    <row r="32" spans="1:48" ht="30" customHeight="1" x14ac:dyDescent="0.3">
      <c r="A32" s="8" t="s">
        <v>96</v>
      </c>
      <c r="B32" s="8" t="s">
        <v>97</v>
      </c>
      <c r="C32" s="8" t="s">
        <v>98</v>
      </c>
      <c r="D32" s="6">
        <v>25</v>
      </c>
      <c r="E32" s="9"/>
      <c r="F32" s="9">
        <f t="shared" si="1"/>
        <v>0</v>
      </c>
      <c r="G32" s="9"/>
      <c r="H32" s="9">
        <f t="shared" si="2"/>
        <v>0</v>
      </c>
      <c r="I32" s="9"/>
      <c r="J32" s="9">
        <f t="shared" si="3"/>
        <v>0</v>
      </c>
      <c r="K32" s="9">
        <f t="shared" si="4"/>
        <v>0</v>
      </c>
      <c r="L32" s="9">
        <f t="shared" si="5"/>
        <v>0</v>
      </c>
      <c r="M32" s="8" t="s">
        <v>99</v>
      </c>
      <c r="N32" s="1" t="s">
        <v>100</v>
      </c>
      <c r="O32" s="1" t="s">
        <v>52</v>
      </c>
      <c r="P32" s="1" t="s">
        <v>52</v>
      </c>
      <c r="Q32" s="1" t="s">
        <v>80</v>
      </c>
      <c r="R32" s="1" t="s">
        <v>63</v>
      </c>
      <c r="S32" s="1" t="s">
        <v>64</v>
      </c>
      <c r="T32" s="1" t="s">
        <v>64</v>
      </c>
      <c r="AR32" s="1" t="s">
        <v>52</v>
      </c>
      <c r="AS32" s="1" t="s">
        <v>52</v>
      </c>
      <c r="AU32" s="1" t="s">
        <v>101</v>
      </c>
      <c r="AV32">
        <v>1042</v>
      </c>
    </row>
    <row r="33" spans="1:48" ht="30" customHeight="1" x14ac:dyDescent="0.3">
      <c r="A33" s="8" t="s">
        <v>102</v>
      </c>
      <c r="B33" s="8" t="s">
        <v>103</v>
      </c>
      <c r="C33" s="8" t="s">
        <v>60</v>
      </c>
      <c r="D33" s="6">
        <v>81.8</v>
      </c>
      <c r="E33" s="9"/>
      <c r="F33" s="9">
        <f t="shared" si="1"/>
        <v>0</v>
      </c>
      <c r="G33" s="9"/>
      <c r="H33" s="9">
        <f t="shared" si="2"/>
        <v>0</v>
      </c>
      <c r="I33" s="9"/>
      <c r="J33" s="9">
        <f t="shared" si="3"/>
        <v>0</v>
      </c>
      <c r="K33" s="9">
        <f t="shared" si="4"/>
        <v>0</v>
      </c>
      <c r="L33" s="9">
        <f t="shared" si="5"/>
        <v>0</v>
      </c>
      <c r="M33" s="8" t="s">
        <v>104</v>
      </c>
      <c r="N33" s="1" t="s">
        <v>105</v>
      </c>
      <c r="O33" s="1" t="s">
        <v>52</v>
      </c>
      <c r="P33" s="1" t="s">
        <v>52</v>
      </c>
      <c r="Q33" s="1" t="s">
        <v>80</v>
      </c>
      <c r="R33" s="1" t="s">
        <v>63</v>
      </c>
      <c r="S33" s="1" t="s">
        <v>64</v>
      </c>
      <c r="T33" s="1" t="s">
        <v>64</v>
      </c>
      <c r="AR33" s="1" t="s">
        <v>52</v>
      </c>
      <c r="AS33" s="1" t="s">
        <v>52</v>
      </c>
      <c r="AU33" s="1" t="s">
        <v>106</v>
      </c>
      <c r="AV33">
        <v>734</v>
      </c>
    </row>
    <row r="34" spans="1:48" ht="30" customHeight="1" x14ac:dyDescent="0.3">
      <c r="A34" s="8" t="s">
        <v>107</v>
      </c>
      <c r="B34" s="8" t="s">
        <v>108</v>
      </c>
      <c r="C34" s="8" t="s">
        <v>60</v>
      </c>
      <c r="D34" s="6">
        <v>81.8</v>
      </c>
      <c r="E34" s="9"/>
      <c r="F34" s="9">
        <f t="shared" si="1"/>
        <v>0</v>
      </c>
      <c r="G34" s="9"/>
      <c r="H34" s="9">
        <f t="shared" si="2"/>
        <v>0</v>
      </c>
      <c r="I34" s="9"/>
      <c r="J34" s="9">
        <f t="shared" si="3"/>
        <v>0</v>
      </c>
      <c r="K34" s="9">
        <f t="shared" si="4"/>
        <v>0</v>
      </c>
      <c r="L34" s="9">
        <f t="shared" si="5"/>
        <v>0</v>
      </c>
      <c r="M34" s="8" t="s">
        <v>109</v>
      </c>
      <c r="N34" s="1" t="s">
        <v>110</v>
      </c>
      <c r="O34" s="1" t="s">
        <v>52</v>
      </c>
      <c r="P34" s="1" t="s">
        <v>52</v>
      </c>
      <c r="Q34" s="1" t="s">
        <v>80</v>
      </c>
      <c r="R34" s="1" t="s">
        <v>63</v>
      </c>
      <c r="S34" s="1" t="s">
        <v>64</v>
      </c>
      <c r="T34" s="1" t="s">
        <v>64</v>
      </c>
      <c r="AR34" s="1" t="s">
        <v>52</v>
      </c>
      <c r="AS34" s="1" t="s">
        <v>52</v>
      </c>
      <c r="AU34" s="1" t="s">
        <v>111</v>
      </c>
      <c r="AV34">
        <v>1055</v>
      </c>
    </row>
    <row r="35" spans="1:48" ht="30" customHeight="1" x14ac:dyDescent="0.3">
      <c r="A35" s="8" t="s">
        <v>112</v>
      </c>
      <c r="B35" s="8" t="s">
        <v>113</v>
      </c>
      <c r="C35" s="8" t="s">
        <v>114</v>
      </c>
      <c r="D35" s="6">
        <v>1</v>
      </c>
      <c r="E35" s="9"/>
      <c r="F35" s="9">
        <f t="shared" si="1"/>
        <v>0</v>
      </c>
      <c r="G35" s="9"/>
      <c r="H35" s="9">
        <f t="shared" si="2"/>
        <v>0</v>
      </c>
      <c r="I35" s="9"/>
      <c r="J35" s="9">
        <f t="shared" si="3"/>
        <v>0</v>
      </c>
      <c r="K35" s="9">
        <f t="shared" si="4"/>
        <v>0</v>
      </c>
      <c r="L35" s="9">
        <f t="shared" si="5"/>
        <v>0</v>
      </c>
      <c r="M35" s="8" t="s">
        <v>115</v>
      </c>
      <c r="N35" s="1" t="s">
        <v>116</v>
      </c>
      <c r="O35" s="1" t="s">
        <v>52</v>
      </c>
      <c r="P35" s="1" t="s">
        <v>52</v>
      </c>
      <c r="Q35" s="1" t="s">
        <v>80</v>
      </c>
      <c r="R35" s="1" t="s">
        <v>63</v>
      </c>
      <c r="S35" s="1" t="s">
        <v>64</v>
      </c>
      <c r="T35" s="1" t="s">
        <v>64</v>
      </c>
      <c r="AR35" s="1" t="s">
        <v>52</v>
      </c>
      <c r="AS35" s="1" t="s">
        <v>52</v>
      </c>
      <c r="AU35" s="1" t="s">
        <v>117</v>
      </c>
      <c r="AV35">
        <v>1061</v>
      </c>
    </row>
    <row r="36" spans="1:48" ht="30" customHeight="1" x14ac:dyDescent="0.3">
      <c r="A36" s="8" t="s">
        <v>118</v>
      </c>
      <c r="B36" s="8" t="s">
        <v>119</v>
      </c>
      <c r="C36" s="8" t="s">
        <v>114</v>
      </c>
      <c r="D36" s="6">
        <v>2</v>
      </c>
      <c r="E36" s="9"/>
      <c r="F36" s="9">
        <f t="shared" si="1"/>
        <v>0</v>
      </c>
      <c r="G36" s="9"/>
      <c r="H36" s="9">
        <f t="shared" si="2"/>
        <v>0</v>
      </c>
      <c r="I36" s="9"/>
      <c r="J36" s="9">
        <f t="shared" si="3"/>
        <v>0</v>
      </c>
      <c r="K36" s="9">
        <f t="shared" si="4"/>
        <v>0</v>
      </c>
      <c r="L36" s="9">
        <f t="shared" si="5"/>
        <v>0</v>
      </c>
      <c r="M36" s="8" t="s">
        <v>120</v>
      </c>
      <c r="N36" s="1" t="s">
        <v>121</v>
      </c>
      <c r="O36" s="1" t="s">
        <v>52</v>
      </c>
      <c r="P36" s="1" t="s">
        <v>52</v>
      </c>
      <c r="Q36" s="1" t="s">
        <v>80</v>
      </c>
      <c r="R36" s="1" t="s">
        <v>63</v>
      </c>
      <c r="S36" s="1" t="s">
        <v>64</v>
      </c>
      <c r="T36" s="1" t="s">
        <v>64</v>
      </c>
      <c r="AR36" s="1" t="s">
        <v>52</v>
      </c>
      <c r="AS36" s="1" t="s">
        <v>52</v>
      </c>
      <c r="AU36" s="1" t="s">
        <v>122</v>
      </c>
      <c r="AV36">
        <v>1056</v>
      </c>
    </row>
    <row r="37" spans="1:48" ht="30" customHeight="1" x14ac:dyDescent="0.3">
      <c r="A37" s="8" t="s">
        <v>118</v>
      </c>
      <c r="B37" s="8" t="s">
        <v>123</v>
      </c>
      <c r="C37" s="8" t="s">
        <v>114</v>
      </c>
      <c r="D37" s="6">
        <v>2</v>
      </c>
      <c r="E37" s="9"/>
      <c r="F37" s="9">
        <f t="shared" si="1"/>
        <v>0</v>
      </c>
      <c r="G37" s="9"/>
      <c r="H37" s="9">
        <f t="shared" si="2"/>
        <v>0</v>
      </c>
      <c r="I37" s="9"/>
      <c r="J37" s="9">
        <f t="shared" si="3"/>
        <v>0</v>
      </c>
      <c r="K37" s="9">
        <f t="shared" si="4"/>
        <v>0</v>
      </c>
      <c r="L37" s="9">
        <f t="shared" si="5"/>
        <v>0</v>
      </c>
      <c r="M37" s="8" t="s">
        <v>124</v>
      </c>
      <c r="N37" s="1" t="s">
        <v>125</v>
      </c>
      <c r="O37" s="1" t="s">
        <v>52</v>
      </c>
      <c r="P37" s="1" t="s">
        <v>52</v>
      </c>
      <c r="Q37" s="1" t="s">
        <v>80</v>
      </c>
      <c r="R37" s="1" t="s">
        <v>63</v>
      </c>
      <c r="S37" s="1" t="s">
        <v>64</v>
      </c>
      <c r="T37" s="1" t="s">
        <v>64</v>
      </c>
      <c r="AR37" s="1" t="s">
        <v>52</v>
      </c>
      <c r="AS37" s="1" t="s">
        <v>52</v>
      </c>
      <c r="AU37" s="1" t="s">
        <v>126</v>
      </c>
      <c r="AV37">
        <v>1057</v>
      </c>
    </row>
    <row r="38" spans="1:48" ht="30" customHeight="1" x14ac:dyDescent="0.3">
      <c r="A38" s="8" t="s">
        <v>127</v>
      </c>
      <c r="B38" s="8" t="s">
        <v>128</v>
      </c>
      <c r="C38" s="8" t="s">
        <v>98</v>
      </c>
      <c r="D38" s="6">
        <v>48</v>
      </c>
      <c r="E38" s="9"/>
      <c r="F38" s="9">
        <f t="shared" si="1"/>
        <v>0</v>
      </c>
      <c r="G38" s="9"/>
      <c r="H38" s="9">
        <f t="shared" si="2"/>
        <v>0</v>
      </c>
      <c r="I38" s="9"/>
      <c r="J38" s="9">
        <f t="shared" si="3"/>
        <v>0</v>
      </c>
      <c r="K38" s="9">
        <f t="shared" si="4"/>
        <v>0</v>
      </c>
      <c r="L38" s="9">
        <f t="shared" si="5"/>
        <v>0</v>
      </c>
      <c r="M38" s="8" t="s">
        <v>129</v>
      </c>
      <c r="N38" s="1" t="s">
        <v>130</v>
      </c>
      <c r="O38" s="1" t="s">
        <v>52</v>
      </c>
      <c r="P38" s="1" t="s">
        <v>52</v>
      </c>
      <c r="Q38" s="1" t="s">
        <v>80</v>
      </c>
      <c r="R38" s="1" t="s">
        <v>63</v>
      </c>
      <c r="S38" s="1" t="s">
        <v>64</v>
      </c>
      <c r="T38" s="1" t="s">
        <v>64</v>
      </c>
      <c r="AR38" s="1" t="s">
        <v>52</v>
      </c>
      <c r="AS38" s="1" t="s">
        <v>52</v>
      </c>
      <c r="AU38" s="1" t="s">
        <v>131</v>
      </c>
      <c r="AV38">
        <v>1054</v>
      </c>
    </row>
    <row r="39" spans="1:48" ht="30" customHeight="1" x14ac:dyDescent="0.3">
      <c r="A39" s="8" t="s">
        <v>132</v>
      </c>
      <c r="B39" s="8" t="s">
        <v>133</v>
      </c>
      <c r="C39" s="8" t="s">
        <v>60</v>
      </c>
      <c r="D39" s="6">
        <v>108.2</v>
      </c>
      <c r="E39" s="9"/>
      <c r="F39" s="9">
        <f t="shared" si="1"/>
        <v>0</v>
      </c>
      <c r="G39" s="9"/>
      <c r="H39" s="9">
        <f t="shared" si="2"/>
        <v>0</v>
      </c>
      <c r="I39" s="9"/>
      <c r="J39" s="9">
        <f t="shared" si="3"/>
        <v>0</v>
      </c>
      <c r="K39" s="9">
        <f t="shared" si="4"/>
        <v>0</v>
      </c>
      <c r="L39" s="9">
        <f t="shared" si="5"/>
        <v>0</v>
      </c>
      <c r="M39" s="8" t="s">
        <v>134</v>
      </c>
      <c r="N39" s="1" t="s">
        <v>135</v>
      </c>
      <c r="O39" s="1" t="s">
        <v>52</v>
      </c>
      <c r="P39" s="1" t="s">
        <v>52</v>
      </c>
      <c r="Q39" s="1" t="s">
        <v>80</v>
      </c>
      <c r="R39" s="1" t="s">
        <v>63</v>
      </c>
      <c r="S39" s="1" t="s">
        <v>64</v>
      </c>
      <c r="T39" s="1" t="s">
        <v>64</v>
      </c>
      <c r="AR39" s="1" t="s">
        <v>52</v>
      </c>
      <c r="AS39" s="1" t="s">
        <v>52</v>
      </c>
      <c r="AU39" s="1" t="s">
        <v>136</v>
      </c>
      <c r="AV39">
        <v>508</v>
      </c>
    </row>
    <row r="40" spans="1:48" ht="30" customHeight="1" x14ac:dyDescent="0.3">
      <c r="A40" s="8" t="s">
        <v>137</v>
      </c>
      <c r="B40" s="8" t="s">
        <v>138</v>
      </c>
      <c r="C40" s="8" t="s">
        <v>60</v>
      </c>
      <c r="D40" s="6">
        <v>198.5</v>
      </c>
      <c r="E40" s="9"/>
      <c r="F40" s="9">
        <f t="shared" si="1"/>
        <v>0</v>
      </c>
      <c r="G40" s="9"/>
      <c r="H40" s="9">
        <f t="shared" si="2"/>
        <v>0</v>
      </c>
      <c r="I40" s="9"/>
      <c r="J40" s="9">
        <f t="shared" si="3"/>
        <v>0</v>
      </c>
      <c r="K40" s="9">
        <f t="shared" si="4"/>
        <v>0</v>
      </c>
      <c r="L40" s="9">
        <f t="shared" si="5"/>
        <v>0</v>
      </c>
      <c r="M40" s="8" t="s">
        <v>139</v>
      </c>
      <c r="N40" s="1" t="s">
        <v>140</v>
      </c>
      <c r="O40" s="1" t="s">
        <v>52</v>
      </c>
      <c r="P40" s="1" t="s">
        <v>52</v>
      </c>
      <c r="Q40" s="1" t="s">
        <v>80</v>
      </c>
      <c r="R40" s="1" t="s">
        <v>63</v>
      </c>
      <c r="S40" s="1" t="s">
        <v>64</v>
      </c>
      <c r="T40" s="1" t="s">
        <v>64</v>
      </c>
      <c r="AR40" s="1" t="s">
        <v>52</v>
      </c>
      <c r="AS40" s="1" t="s">
        <v>52</v>
      </c>
      <c r="AU40" s="1" t="s">
        <v>141</v>
      </c>
      <c r="AV40">
        <v>1038</v>
      </c>
    </row>
    <row r="41" spans="1:48" ht="30" customHeight="1" x14ac:dyDescent="0.3">
      <c r="A41" s="8" t="s">
        <v>142</v>
      </c>
      <c r="B41" s="8" t="s">
        <v>143</v>
      </c>
      <c r="C41" s="8" t="s">
        <v>60</v>
      </c>
      <c r="D41" s="6">
        <v>34.4</v>
      </c>
      <c r="E41" s="9"/>
      <c r="F41" s="9">
        <f t="shared" si="1"/>
        <v>0</v>
      </c>
      <c r="G41" s="9"/>
      <c r="H41" s="9">
        <f t="shared" si="2"/>
        <v>0</v>
      </c>
      <c r="I41" s="9"/>
      <c r="J41" s="9">
        <f t="shared" si="3"/>
        <v>0</v>
      </c>
      <c r="K41" s="9">
        <f t="shared" si="4"/>
        <v>0</v>
      </c>
      <c r="L41" s="9">
        <f t="shared" si="5"/>
        <v>0</v>
      </c>
      <c r="M41" s="8" t="s">
        <v>144</v>
      </c>
      <c r="N41" s="1" t="s">
        <v>145</v>
      </c>
      <c r="O41" s="1" t="s">
        <v>52</v>
      </c>
      <c r="P41" s="1" t="s">
        <v>52</v>
      </c>
      <c r="Q41" s="1" t="s">
        <v>80</v>
      </c>
      <c r="R41" s="1" t="s">
        <v>63</v>
      </c>
      <c r="S41" s="1" t="s">
        <v>64</v>
      </c>
      <c r="T41" s="1" t="s">
        <v>64</v>
      </c>
      <c r="AR41" s="1" t="s">
        <v>52</v>
      </c>
      <c r="AS41" s="1" t="s">
        <v>52</v>
      </c>
      <c r="AU41" s="1" t="s">
        <v>146</v>
      </c>
      <c r="AV41">
        <v>1039</v>
      </c>
    </row>
    <row r="42" spans="1:48" ht="30" customHeight="1" x14ac:dyDescent="0.3">
      <c r="A42" s="8" t="s">
        <v>147</v>
      </c>
      <c r="B42" s="8" t="s">
        <v>500</v>
      </c>
      <c r="C42" s="8" t="s">
        <v>114</v>
      </c>
      <c r="D42" s="6">
        <v>1</v>
      </c>
      <c r="E42" s="9"/>
      <c r="F42" s="9">
        <f t="shared" si="1"/>
        <v>0</v>
      </c>
      <c r="G42" s="9"/>
      <c r="H42" s="9">
        <f t="shared" si="2"/>
        <v>0</v>
      </c>
      <c r="I42" s="9"/>
      <c r="J42" s="9">
        <f t="shared" si="3"/>
        <v>0</v>
      </c>
      <c r="K42" s="9">
        <f t="shared" si="4"/>
        <v>0</v>
      </c>
      <c r="L42" s="9">
        <f t="shared" si="5"/>
        <v>0</v>
      </c>
      <c r="M42" s="8" t="s">
        <v>148</v>
      </c>
      <c r="N42" s="1" t="s">
        <v>149</v>
      </c>
      <c r="O42" s="1" t="s">
        <v>52</v>
      </c>
      <c r="P42" s="1" t="s">
        <v>52</v>
      </c>
      <c r="Q42" s="1" t="s">
        <v>80</v>
      </c>
      <c r="R42" s="1" t="s">
        <v>63</v>
      </c>
      <c r="S42" s="1" t="s">
        <v>64</v>
      </c>
      <c r="T42" s="1" t="s">
        <v>64</v>
      </c>
      <c r="AR42" s="1" t="s">
        <v>52</v>
      </c>
      <c r="AS42" s="1" t="s">
        <v>52</v>
      </c>
      <c r="AU42" s="1" t="s">
        <v>150</v>
      </c>
      <c r="AV42">
        <v>1069</v>
      </c>
    </row>
    <row r="43" spans="1:48" ht="30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8" ht="30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48" ht="30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48" ht="30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48" ht="30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48" ht="30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48" ht="30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48" ht="30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48" ht="30" customHeight="1" x14ac:dyDescent="0.3">
      <c r="A51" s="8" t="s">
        <v>77</v>
      </c>
      <c r="B51" s="6"/>
      <c r="C51" s="6"/>
      <c r="D51" s="6"/>
      <c r="E51" s="6"/>
      <c r="F51" s="9">
        <f>SUM(F29:F50)</f>
        <v>0</v>
      </c>
      <c r="G51" s="6"/>
      <c r="H51" s="9">
        <f>SUM(H29:H50)</f>
        <v>0</v>
      </c>
      <c r="I51" s="6"/>
      <c r="J51" s="9">
        <f>SUM(J29:J50)</f>
        <v>0</v>
      </c>
      <c r="K51" s="6"/>
      <c r="L51" s="9">
        <f>SUM(L29:L50)</f>
        <v>0</v>
      </c>
      <c r="M51" s="6"/>
      <c r="N51" t="s">
        <v>78</v>
      </c>
    </row>
    <row r="52" spans="1:48" ht="30" customHeight="1" x14ac:dyDescent="0.3">
      <c r="A52" s="8" t="s">
        <v>151</v>
      </c>
      <c r="B52" s="8" t="s">
        <v>52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Q52" s="1" t="s">
        <v>152</v>
      </c>
    </row>
    <row r="53" spans="1:48" ht="30" customHeight="1" x14ac:dyDescent="0.3">
      <c r="A53" s="8" t="s">
        <v>153</v>
      </c>
      <c r="B53" s="8" t="s">
        <v>154</v>
      </c>
      <c r="C53" s="8" t="s">
        <v>60</v>
      </c>
      <c r="D53" s="6">
        <v>11.7</v>
      </c>
      <c r="E53" s="9"/>
      <c r="F53" s="9">
        <f>TRUNC(E53*D53, 0)</f>
        <v>0</v>
      </c>
      <c r="G53" s="9"/>
      <c r="H53" s="9">
        <f>TRUNC(G53*D53, 0)</f>
        <v>0</v>
      </c>
      <c r="I53" s="9"/>
      <c r="J53" s="9">
        <f>TRUNC(I53*D53, 0)</f>
        <v>0</v>
      </c>
      <c r="K53" s="9">
        <f>TRUNC(E53+G53+I53, 0)</f>
        <v>0</v>
      </c>
      <c r="L53" s="9">
        <f>TRUNC(F53+H53+J53, 0)</f>
        <v>0</v>
      </c>
      <c r="M53" s="8" t="s">
        <v>155</v>
      </c>
      <c r="N53" s="1" t="s">
        <v>156</v>
      </c>
      <c r="O53" s="1" t="s">
        <v>52</v>
      </c>
      <c r="P53" s="1" t="s">
        <v>52</v>
      </c>
      <c r="Q53" s="1" t="s">
        <v>152</v>
      </c>
      <c r="R53" s="1" t="s">
        <v>63</v>
      </c>
      <c r="S53" s="1" t="s">
        <v>64</v>
      </c>
      <c r="T53" s="1" t="s">
        <v>64</v>
      </c>
      <c r="AR53" s="1" t="s">
        <v>52</v>
      </c>
      <c r="AS53" s="1" t="s">
        <v>52</v>
      </c>
      <c r="AU53" s="1" t="s">
        <v>157</v>
      </c>
      <c r="AV53">
        <v>1006</v>
      </c>
    </row>
    <row r="54" spans="1:48" ht="30" customHeight="1" x14ac:dyDescent="0.3">
      <c r="A54" s="8" t="s">
        <v>158</v>
      </c>
      <c r="B54" s="8" t="s">
        <v>52</v>
      </c>
      <c r="C54" s="8" t="s">
        <v>98</v>
      </c>
      <c r="D54" s="6">
        <v>23.6</v>
      </c>
      <c r="E54" s="9"/>
      <c r="F54" s="9">
        <f>TRUNC(E54*D54, 0)</f>
        <v>0</v>
      </c>
      <c r="G54" s="9"/>
      <c r="H54" s="9">
        <f>TRUNC(G54*D54, 0)</f>
        <v>0</v>
      </c>
      <c r="I54" s="9"/>
      <c r="J54" s="9">
        <f>TRUNC(I54*D54, 0)</f>
        <v>0</v>
      </c>
      <c r="K54" s="9">
        <f>TRUNC(E54+G54+I54, 0)</f>
        <v>0</v>
      </c>
      <c r="L54" s="9">
        <f>TRUNC(F54+H54+J54, 0)</f>
        <v>0</v>
      </c>
      <c r="M54" s="8" t="s">
        <v>159</v>
      </c>
      <c r="N54" s="1" t="s">
        <v>160</v>
      </c>
      <c r="O54" s="1" t="s">
        <v>52</v>
      </c>
      <c r="P54" s="1" t="s">
        <v>52</v>
      </c>
      <c r="Q54" s="1" t="s">
        <v>152</v>
      </c>
      <c r="R54" s="1" t="s">
        <v>63</v>
      </c>
      <c r="S54" s="1" t="s">
        <v>64</v>
      </c>
      <c r="T54" s="1" t="s">
        <v>64</v>
      </c>
      <c r="AR54" s="1" t="s">
        <v>52</v>
      </c>
      <c r="AS54" s="1" t="s">
        <v>52</v>
      </c>
      <c r="AU54" s="1" t="s">
        <v>161</v>
      </c>
      <c r="AV54">
        <v>355</v>
      </c>
    </row>
    <row r="55" spans="1:48" ht="30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48" ht="30" customHeigh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48" ht="30" customHeigh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48" ht="30" customHeigh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48" ht="30" customHeigh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48" ht="30" customHeigh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48" ht="30" customHeigh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48" ht="30" customHeigh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48" ht="30" customHeigh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48" ht="30" customHeigh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48" ht="30" customHeigh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48" ht="30" customHeigh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48" ht="30" customHeigh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48" ht="30" customHeigh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48" ht="30" customHeigh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48" ht="30" customHeigh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48" ht="30" customHeigh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48" ht="30" customHeigh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48" ht="30" customHeigh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48" ht="30" customHeigh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48" ht="30" customHeight="1" x14ac:dyDescent="0.3">
      <c r="A75" s="8" t="s">
        <v>77</v>
      </c>
      <c r="B75" s="6"/>
      <c r="C75" s="6"/>
      <c r="D75" s="6"/>
      <c r="E75" s="6"/>
      <c r="F75" s="9">
        <f>SUM(F53:F74)</f>
        <v>0</v>
      </c>
      <c r="G75" s="6"/>
      <c r="H75" s="9">
        <f>SUM(H53:H74)</f>
        <v>0</v>
      </c>
      <c r="I75" s="6"/>
      <c r="J75" s="9">
        <f>SUM(J53:J74)</f>
        <v>0</v>
      </c>
      <c r="K75" s="6"/>
      <c r="L75" s="9">
        <f>SUM(L53:L74)</f>
        <v>0</v>
      </c>
      <c r="M75" s="6"/>
      <c r="N75" t="s">
        <v>78</v>
      </c>
    </row>
    <row r="76" spans="1:48" ht="30" customHeight="1" x14ac:dyDescent="0.3">
      <c r="A76" s="8" t="s">
        <v>162</v>
      </c>
      <c r="B76" s="8" t="s">
        <v>52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Q76" s="1" t="s">
        <v>163</v>
      </c>
    </row>
    <row r="77" spans="1:48" ht="30" customHeight="1" x14ac:dyDescent="0.3">
      <c r="A77" s="8" t="s">
        <v>164</v>
      </c>
      <c r="B77" s="8" t="s">
        <v>165</v>
      </c>
      <c r="C77" s="8" t="s">
        <v>166</v>
      </c>
      <c r="D77" s="6">
        <v>2</v>
      </c>
      <c r="E77" s="9"/>
      <c r="F77" s="9">
        <f t="shared" ref="F77:F84" si="6">TRUNC(E77*D77, 0)</f>
        <v>0</v>
      </c>
      <c r="G77" s="9"/>
      <c r="H77" s="9">
        <f t="shared" ref="H77:H84" si="7">TRUNC(G77*D77, 0)</f>
        <v>0</v>
      </c>
      <c r="I77" s="9"/>
      <c r="J77" s="9">
        <f t="shared" ref="J77:J84" si="8">TRUNC(I77*D77, 0)</f>
        <v>0</v>
      </c>
      <c r="K77" s="9">
        <f t="shared" ref="K77:L84" si="9">TRUNC(E77+G77+I77, 0)</f>
        <v>0</v>
      </c>
      <c r="L77" s="9">
        <f t="shared" si="9"/>
        <v>0</v>
      </c>
      <c r="M77" s="8" t="s">
        <v>52</v>
      </c>
      <c r="N77" s="1" t="s">
        <v>167</v>
      </c>
      <c r="O77" s="1" t="s">
        <v>52</v>
      </c>
      <c r="P77" s="1" t="s">
        <v>52</v>
      </c>
      <c r="Q77" s="1" t="s">
        <v>163</v>
      </c>
      <c r="R77" s="1" t="s">
        <v>64</v>
      </c>
      <c r="S77" s="1" t="s">
        <v>64</v>
      </c>
      <c r="T77" s="1" t="s">
        <v>63</v>
      </c>
      <c r="AR77" s="1" t="s">
        <v>52</v>
      </c>
      <c r="AS77" s="1" t="s">
        <v>52</v>
      </c>
      <c r="AU77" s="1" t="s">
        <v>168</v>
      </c>
      <c r="AV77">
        <v>1050</v>
      </c>
    </row>
    <row r="78" spans="1:48" ht="30" customHeight="1" x14ac:dyDescent="0.3">
      <c r="A78" s="8" t="s">
        <v>164</v>
      </c>
      <c r="B78" s="8" t="s">
        <v>169</v>
      </c>
      <c r="C78" s="8" t="s">
        <v>166</v>
      </c>
      <c r="D78" s="6">
        <v>2</v>
      </c>
      <c r="E78" s="9"/>
      <c r="F78" s="9">
        <f t="shared" si="6"/>
        <v>0</v>
      </c>
      <c r="G78" s="9"/>
      <c r="H78" s="9">
        <f t="shared" si="7"/>
        <v>0</v>
      </c>
      <c r="I78" s="9"/>
      <c r="J78" s="9">
        <f t="shared" si="8"/>
        <v>0</v>
      </c>
      <c r="K78" s="9">
        <f t="shared" si="9"/>
        <v>0</v>
      </c>
      <c r="L78" s="9">
        <f t="shared" si="9"/>
        <v>0</v>
      </c>
      <c r="M78" s="8" t="s">
        <v>52</v>
      </c>
      <c r="N78" s="1" t="s">
        <v>170</v>
      </c>
      <c r="O78" s="1" t="s">
        <v>52</v>
      </c>
      <c r="P78" s="1" t="s">
        <v>52</v>
      </c>
      <c r="Q78" s="1" t="s">
        <v>163</v>
      </c>
      <c r="R78" s="1" t="s">
        <v>64</v>
      </c>
      <c r="S78" s="1" t="s">
        <v>64</v>
      </c>
      <c r="T78" s="1" t="s">
        <v>63</v>
      </c>
      <c r="AR78" s="1" t="s">
        <v>52</v>
      </c>
      <c r="AS78" s="1" t="s">
        <v>52</v>
      </c>
      <c r="AU78" s="1" t="s">
        <v>171</v>
      </c>
      <c r="AV78">
        <v>1051</v>
      </c>
    </row>
    <row r="79" spans="1:48" ht="30" customHeight="1" x14ac:dyDescent="0.3">
      <c r="A79" s="8" t="s">
        <v>172</v>
      </c>
      <c r="B79" s="8" t="s">
        <v>173</v>
      </c>
      <c r="C79" s="8" t="s">
        <v>174</v>
      </c>
      <c r="D79" s="6">
        <v>12</v>
      </c>
      <c r="E79" s="9"/>
      <c r="F79" s="9">
        <f t="shared" si="6"/>
        <v>0</v>
      </c>
      <c r="G79" s="9"/>
      <c r="H79" s="9">
        <f t="shared" si="7"/>
        <v>0</v>
      </c>
      <c r="I79" s="9"/>
      <c r="J79" s="9">
        <f t="shared" si="8"/>
        <v>0</v>
      </c>
      <c r="K79" s="9">
        <f t="shared" si="9"/>
        <v>0</v>
      </c>
      <c r="L79" s="9">
        <f t="shared" si="9"/>
        <v>0</v>
      </c>
      <c r="M79" s="8" t="s">
        <v>52</v>
      </c>
      <c r="N79" s="1" t="s">
        <v>175</v>
      </c>
      <c r="O79" s="1" t="s">
        <v>52</v>
      </c>
      <c r="P79" s="1" t="s">
        <v>52</v>
      </c>
      <c r="Q79" s="1" t="s">
        <v>163</v>
      </c>
      <c r="R79" s="1" t="s">
        <v>64</v>
      </c>
      <c r="S79" s="1" t="s">
        <v>64</v>
      </c>
      <c r="T79" s="1" t="s">
        <v>63</v>
      </c>
      <c r="AR79" s="1" t="s">
        <v>52</v>
      </c>
      <c r="AS79" s="1" t="s">
        <v>52</v>
      </c>
      <c r="AU79" s="1" t="s">
        <v>176</v>
      </c>
      <c r="AV79">
        <v>872</v>
      </c>
    </row>
    <row r="80" spans="1:48" ht="30" customHeight="1" x14ac:dyDescent="0.3">
      <c r="A80" s="8" t="s">
        <v>177</v>
      </c>
      <c r="B80" s="8" t="s">
        <v>178</v>
      </c>
      <c r="C80" s="8" t="s">
        <v>179</v>
      </c>
      <c r="D80" s="6">
        <v>4</v>
      </c>
      <c r="E80" s="9"/>
      <c r="F80" s="9">
        <f t="shared" si="6"/>
        <v>0</v>
      </c>
      <c r="G80" s="9"/>
      <c r="H80" s="9">
        <f t="shared" si="7"/>
        <v>0</v>
      </c>
      <c r="I80" s="9"/>
      <c r="J80" s="9">
        <f t="shared" si="8"/>
        <v>0</v>
      </c>
      <c r="K80" s="9">
        <f t="shared" si="9"/>
        <v>0</v>
      </c>
      <c r="L80" s="9">
        <f t="shared" si="9"/>
        <v>0</v>
      </c>
      <c r="M80" s="8" t="s">
        <v>52</v>
      </c>
      <c r="N80" s="1" t="s">
        <v>180</v>
      </c>
      <c r="O80" s="1" t="s">
        <v>52</v>
      </c>
      <c r="P80" s="1" t="s">
        <v>52</v>
      </c>
      <c r="Q80" s="1" t="s">
        <v>163</v>
      </c>
      <c r="R80" s="1" t="s">
        <v>64</v>
      </c>
      <c r="S80" s="1" t="s">
        <v>64</v>
      </c>
      <c r="T80" s="1" t="s">
        <v>63</v>
      </c>
      <c r="AR80" s="1" t="s">
        <v>52</v>
      </c>
      <c r="AS80" s="1" t="s">
        <v>52</v>
      </c>
      <c r="AU80" s="1" t="s">
        <v>181</v>
      </c>
      <c r="AV80">
        <v>871</v>
      </c>
    </row>
    <row r="81" spans="1:48" ht="30" customHeight="1" x14ac:dyDescent="0.3">
      <c r="A81" s="8" t="s">
        <v>182</v>
      </c>
      <c r="B81" s="8" t="s">
        <v>183</v>
      </c>
      <c r="C81" s="8" t="s">
        <v>60</v>
      </c>
      <c r="D81" s="6">
        <v>0.8</v>
      </c>
      <c r="E81" s="9"/>
      <c r="F81" s="9">
        <f t="shared" si="6"/>
        <v>0</v>
      </c>
      <c r="G81" s="9"/>
      <c r="H81" s="9">
        <f t="shared" si="7"/>
        <v>0</v>
      </c>
      <c r="I81" s="9"/>
      <c r="J81" s="9">
        <f t="shared" si="8"/>
        <v>0</v>
      </c>
      <c r="K81" s="9">
        <f t="shared" si="9"/>
        <v>0</v>
      </c>
      <c r="L81" s="9">
        <f t="shared" si="9"/>
        <v>0</v>
      </c>
      <c r="M81" s="8" t="s">
        <v>184</v>
      </c>
      <c r="N81" s="1" t="s">
        <v>185</v>
      </c>
      <c r="O81" s="1" t="s">
        <v>52</v>
      </c>
      <c r="P81" s="1" t="s">
        <v>52</v>
      </c>
      <c r="Q81" s="1" t="s">
        <v>163</v>
      </c>
      <c r="R81" s="1" t="s">
        <v>64</v>
      </c>
      <c r="S81" s="1" t="s">
        <v>64</v>
      </c>
      <c r="T81" s="1" t="s">
        <v>63</v>
      </c>
      <c r="AR81" s="1" t="s">
        <v>52</v>
      </c>
      <c r="AS81" s="1" t="s">
        <v>52</v>
      </c>
      <c r="AU81" s="1" t="s">
        <v>186</v>
      </c>
      <c r="AV81">
        <v>1021</v>
      </c>
    </row>
    <row r="82" spans="1:48" ht="30" customHeight="1" x14ac:dyDescent="0.3">
      <c r="A82" s="8" t="s">
        <v>187</v>
      </c>
      <c r="B82" s="8" t="s">
        <v>188</v>
      </c>
      <c r="C82" s="8" t="s">
        <v>98</v>
      </c>
      <c r="D82" s="6">
        <v>47.2</v>
      </c>
      <c r="E82" s="9"/>
      <c r="F82" s="9">
        <f t="shared" si="6"/>
        <v>0</v>
      </c>
      <c r="G82" s="9"/>
      <c r="H82" s="9">
        <f t="shared" si="7"/>
        <v>0</v>
      </c>
      <c r="I82" s="9"/>
      <c r="J82" s="9">
        <f t="shared" si="8"/>
        <v>0</v>
      </c>
      <c r="K82" s="9">
        <f t="shared" si="9"/>
        <v>0</v>
      </c>
      <c r="L82" s="9">
        <f t="shared" si="9"/>
        <v>0</v>
      </c>
      <c r="M82" s="8" t="s">
        <v>189</v>
      </c>
      <c r="N82" s="1" t="s">
        <v>190</v>
      </c>
      <c r="O82" s="1" t="s">
        <v>52</v>
      </c>
      <c r="P82" s="1" t="s">
        <v>52</v>
      </c>
      <c r="Q82" s="1" t="s">
        <v>163</v>
      </c>
      <c r="R82" s="1" t="s">
        <v>63</v>
      </c>
      <c r="S82" s="1" t="s">
        <v>64</v>
      </c>
      <c r="T82" s="1" t="s">
        <v>64</v>
      </c>
      <c r="AR82" s="1" t="s">
        <v>52</v>
      </c>
      <c r="AS82" s="1" t="s">
        <v>52</v>
      </c>
      <c r="AU82" s="1" t="s">
        <v>191</v>
      </c>
      <c r="AV82">
        <v>408</v>
      </c>
    </row>
    <row r="83" spans="1:48" ht="30" customHeight="1" x14ac:dyDescent="0.3">
      <c r="A83" s="8" t="s">
        <v>192</v>
      </c>
      <c r="B83" s="8" t="s">
        <v>193</v>
      </c>
      <c r="C83" s="8" t="s">
        <v>114</v>
      </c>
      <c r="D83" s="6">
        <v>4</v>
      </c>
      <c r="E83" s="9"/>
      <c r="F83" s="9">
        <f t="shared" si="6"/>
        <v>0</v>
      </c>
      <c r="G83" s="9"/>
      <c r="H83" s="9">
        <f t="shared" si="7"/>
        <v>0</v>
      </c>
      <c r="I83" s="9"/>
      <c r="J83" s="9">
        <f t="shared" si="8"/>
        <v>0</v>
      </c>
      <c r="K83" s="9">
        <f t="shared" si="9"/>
        <v>0</v>
      </c>
      <c r="L83" s="9">
        <f t="shared" si="9"/>
        <v>0</v>
      </c>
      <c r="M83" s="8" t="s">
        <v>194</v>
      </c>
      <c r="N83" s="1" t="s">
        <v>195</v>
      </c>
      <c r="O83" s="1" t="s">
        <v>52</v>
      </c>
      <c r="P83" s="1" t="s">
        <v>52</v>
      </c>
      <c r="Q83" s="1" t="s">
        <v>163</v>
      </c>
      <c r="R83" s="1" t="s">
        <v>63</v>
      </c>
      <c r="S83" s="1" t="s">
        <v>64</v>
      </c>
      <c r="T83" s="1" t="s">
        <v>64</v>
      </c>
      <c r="AR83" s="1" t="s">
        <v>52</v>
      </c>
      <c r="AS83" s="1" t="s">
        <v>52</v>
      </c>
      <c r="AU83" s="1" t="s">
        <v>196</v>
      </c>
      <c r="AV83">
        <v>885</v>
      </c>
    </row>
    <row r="84" spans="1:48" ht="30" customHeight="1" x14ac:dyDescent="0.3">
      <c r="A84" s="8" t="s">
        <v>197</v>
      </c>
      <c r="B84" s="8" t="s">
        <v>198</v>
      </c>
      <c r="C84" s="8" t="s">
        <v>114</v>
      </c>
      <c r="D84" s="6">
        <v>4</v>
      </c>
      <c r="E84" s="9"/>
      <c r="F84" s="9">
        <f t="shared" si="6"/>
        <v>0</v>
      </c>
      <c r="G84" s="9"/>
      <c r="H84" s="9">
        <f t="shared" si="7"/>
        <v>0</v>
      </c>
      <c r="I84" s="9"/>
      <c r="J84" s="9">
        <f t="shared" si="8"/>
        <v>0</v>
      </c>
      <c r="K84" s="9">
        <f t="shared" si="9"/>
        <v>0</v>
      </c>
      <c r="L84" s="9">
        <f t="shared" si="9"/>
        <v>0</v>
      </c>
      <c r="M84" s="8" t="s">
        <v>199</v>
      </c>
      <c r="N84" s="1" t="s">
        <v>200</v>
      </c>
      <c r="O84" s="1" t="s">
        <v>52</v>
      </c>
      <c r="P84" s="1" t="s">
        <v>52</v>
      </c>
      <c r="Q84" s="1" t="s">
        <v>163</v>
      </c>
      <c r="R84" s="1" t="s">
        <v>63</v>
      </c>
      <c r="S84" s="1" t="s">
        <v>64</v>
      </c>
      <c r="T84" s="1" t="s">
        <v>64</v>
      </c>
      <c r="AR84" s="1" t="s">
        <v>52</v>
      </c>
      <c r="AS84" s="1" t="s">
        <v>52</v>
      </c>
      <c r="AU84" s="1" t="s">
        <v>201</v>
      </c>
      <c r="AV84">
        <v>868</v>
      </c>
    </row>
    <row r="85" spans="1:48" ht="30" customHeigh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48" ht="30" customHeigh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48" ht="30" customHeigh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48" ht="30" customHeigh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48" ht="30" customHeigh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48" ht="30" customHeigh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48" ht="30" customHeigh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48" ht="30" customHeigh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48" ht="30" customHeigh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48" ht="30" customHeigh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48" ht="30" customHeigh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48" ht="30" customHeigh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48" ht="30" customHeigh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48" ht="30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48" ht="30" customHeight="1" x14ac:dyDescent="0.3">
      <c r="A99" s="8" t="s">
        <v>77</v>
      </c>
      <c r="B99" s="6"/>
      <c r="C99" s="6"/>
      <c r="D99" s="6"/>
      <c r="E99" s="6"/>
      <c r="F99" s="9">
        <f>SUM(F77:F98)</f>
        <v>0</v>
      </c>
      <c r="G99" s="6"/>
      <c r="H99" s="9">
        <f>SUM(H77:H98)</f>
        <v>0</v>
      </c>
      <c r="I99" s="6"/>
      <c r="J99" s="9">
        <f>SUM(J77:J98)</f>
        <v>0</v>
      </c>
      <c r="K99" s="6"/>
      <c r="L99" s="9">
        <f>SUM(L77:L98)</f>
        <v>0</v>
      </c>
      <c r="M99" s="6"/>
      <c r="N99" t="s">
        <v>78</v>
      </c>
    </row>
    <row r="100" spans="1:48" ht="30" customHeight="1" x14ac:dyDescent="0.3">
      <c r="A100" s="8" t="s">
        <v>202</v>
      </c>
      <c r="B100" s="8" t="s">
        <v>52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Q100" s="1" t="s">
        <v>203</v>
      </c>
    </row>
    <row r="101" spans="1:48" ht="30" customHeight="1" x14ac:dyDescent="0.3">
      <c r="A101" s="8" t="s">
        <v>204</v>
      </c>
      <c r="B101" s="8" t="s">
        <v>205</v>
      </c>
      <c r="C101" s="8" t="s">
        <v>60</v>
      </c>
      <c r="D101" s="6">
        <v>0.8</v>
      </c>
      <c r="E101" s="9"/>
      <c r="F101" s="9">
        <f>TRUNC(E101*D101, 0)</f>
        <v>0</v>
      </c>
      <c r="G101" s="9"/>
      <c r="H101" s="9">
        <f>TRUNC(G101*D101, 0)</f>
        <v>0</v>
      </c>
      <c r="I101" s="9"/>
      <c r="J101" s="9">
        <f>TRUNC(I101*D101, 0)</f>
        <v>0</v>
      </c>
      <c r="K101" s="9">
        <f t="shared" ref="K101:L103" si="10">TRUNC(E101+G101+I101, 0)</f>
        <v>0</v>
      </c>
      <c r="L101" s="9">
        <f t="shared" si="10"/>
        <v>0</v>
      </c>
      <c r="M101" s="8" t="s">
        <v>52</v>
      </c>
      <c r="N101" s="1" t="s">
        <v>206</v>
      </c>
      <c r="O101" s="1" t="s">
        <v>52</v>
      </c>
      <c r="P101" s="1" t="s">
        <v>52</v>
      </c>
      <c r="Q101" s="1" t="s">
        <v>203</v>
      </c>
      <c r="R101" s="1" t="s">
        <v>64</v>
      </c>
      <c r="S101" s="1" t="s">
        <v>64</v>
      </c>
      <c r="T101" s="1" t="s">
        <v>63</v>
      </c>
      <c r="AR101" s="1" t="s">
        <v>52</v>
      </c>
      <c r="AS101" s="1" t="s">
        <v>52</v>
      </c>
      <c r="AU101" s="1" t="s">
        <v>207</v>
      </c>
      <c r="AV101">
        <v>837</v>
      </c>
    </row>
    <row r="102" spans="1:48" ht="30" customHeight="1" x14ac:dyDescent="0.3">
      <c r="A102" s="8" t="s">
        <v>208</v>
      </c>
      <c r="B102" s="8" t="s">
        <v>209</v>
      </c>
      <c r="C102" s="8" t="s">
        <v>98</v>
      </c>
      <c r="D102" s="6">
        <v>7.2</v>
      </c>
      <c r="E102" s="9"/>
      <c r="F102" s="9">
        <f>TRUNC(E102*D102, 0)</f>
        <v>0</v>
      </c>
      <c r="G102" s="9"/>
      <c r="H102" s="9">
        <f>TRUNC(G102*D102, 0)</f>
        <v>0</v>
      </c>
      <c r="I102" s="9"/>
      <c r="J102" s="9">
        <f>TRUNC(I102*D102, 0)</f>
        <v>0</v>
      </c>
      <c r="K102" s="9">
        <f t="shared" si="10"/>
        <v>0</v>
      </c>
      <c r="L102" s="9">
        <f t="shared" si="10"/>
        <v>0</v>
      </c>
      <c r="M102" s="8" t="s">
        <v>210</v>
      </c>
      <c r="N102" s="1" t="s">
        <v>211</v>
      </c>
      <c r="O102" s="1" t="s">
        <v>52</v>
      </c>
      <c r="P102" s="1" t="s">
        <v>52</v>
      </c>
      <c r="Q102" s="1" t="s">
        <v>203</v>
      </c>
      <c r="R102" s="1" t="s">
        <v>63</v>
      </c>
      <c r="S102" s="1" t="s">
        <v>64</v>
      </c>
      <c r="T102" s="1" t="s">
        <v>64</v>
      </c>
      <c r="AR102" s="1" t="s">
        <v>52</v>
      </c>
      <c r="AS102" s="1" t="s">
        <v>52</v>
      </c>
      <c r="AU102" s="1" t="s">
        <v>212</v>
      </c>
      <c r="AV102">
        <v>841</v>
      </c>
    </row>
    <row r="103" spans="1:48" ht="30" customHeight="1" x14ac:dyDescent="0.3">
      <c r="A103" s="8" t="s">
        <v>213</v>
      </c>
      <c r="B103" s="8" t="s">
        <v>214</v>
      </c>
      <c r="C103" s="8" t="s">
        <v>60</v>
      </c>
      <c r="D103" s="6">
        <v>0.8</v>
      </c>
      <c r="E103" s="9"/>
      <c r="F103" s="9">
        <f>TRUNC(E103*D103, 0)</f>
        <v>0</v>
      </c>
      <c r="G103" s="9"/>
      <c r="H103" s="9">
        <f>TRUNC(G103*D103, 0)</f>
        <v>0</v>
      </c>
      <c r="I103" s="9"/>
      <c r="J103" s="9">
        <f>TRUNC(I103*D103, 0)</f>
        <v>0</v>
      </c>
      <c r="K103" s="9">
        <f t="shared" si="10"/>
        <v>0</v>
      </c>
      <c r="L103" s="9">
        <f t="shared" si="10"/>
        <v>0</v>
      </c>
      <c r="M103" s="8" t="s">
        <v>215</v>
      </c>
      <c r="N103" s="1" t="s">
        <v>216</v>
      </c>
      <c r="O103" s="1" t="s">
        <v>52</v>
      </c>
      <c r="P103" s="1" t="s">
        <v>52</v>
      </c>
      <c r="Q103" s="1" t="s">
        <v>203</v>
      </c>
      <c r="R103" s="1" t="s">
        <v>63</v>
      </c>
      <c r="S103" s="1" t="s">
        <v>64</v>
      </c>
      <c r="T103" s="1" t="s">
        <v>64</v>
      </c>
      <c r="AR103" s="1" t="s">
        <v>52</v>
      </c>
      <c r="AS103" s="1" t="s">
        <v>52</v>
      </c>
      <c r="AU103" s="1" t="s">
        <v>217</v>
      </c>
      <c r="AV103">
        <v>765</v>
      </c>
    </row>
    <row r="104" spans="1:48" ht="30" customHeigh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48" ht="30" customHeigh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48" ht="30" customHeigh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48" ht="30" customHeigh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48" ht="30" customHeigh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48" ht="30" customHeigh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48" ht="30" customHeigh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48" ht="30" customHeigh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48" ht="30" customHeigh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48" ht="30" customHeigh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48" ht="30" customHeigh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48" ht="30" customHeigh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48" ht="30" customHeigh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48" ht="30" customHeigh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48" ht="30" customHeigh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48" ht="30" customHeigh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48" ht="30" customHeigh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48" ht="30" customHeigh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48" ht="30" customHeigh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48" ht="30" customHeight="1" x14ac:dyDescent="0.3">
      <c r="A123" s="8" t="s">
        <v>77</v>
      </c>
      <c r="B123" s="6"/>
      <c r="C123" s="6"/>
      <c r="D123" s="6"/>
      <c r="E123" s="6"/>
      <c r="F123" s="9">
        <f>SUM(F101:F122)</f>
        <v>0</v>
      </c>
      <c r="G123" s="6"/>
      <c r="H123" s="9">
        <f>SUM(H101:H122)</f>
        <v>0</v>
      </c>
      <c r="I123" s="6"/>
      <c r="J123" s="9">
        <f>SUM(J101:J122)</f>
        <v>0</v>
      </c>
      <c r="K123" s="6"/>
      <c r="L123" s="9">
        <f>SUM(L101:L122)</f>
        <v>0</v>
      </c>
      <c r="M123" s="6"/>
      <c r="N123" t="s">
        <v>78</v>
      </c>
    </row>
    <row r="124" spans="1:48" ht="30" customHeight="1" x14ac:dyDescent="0.3">
      <c r="A124" s="8" t="s">
        <v>218</v>
      </c>
      <c r="B124" s="8" t="s">
        <v>52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Q124" s="1" t="s">
        <v>219</v>
      </c>
    </row>
    <row r="125" spans="1:48" ht="30" customHeight="1" x14ac:dyDescent="0.3">
      <c r="A125" s="8" t="s">
        <v>220</v>
      </c>
      <c r="B125" s="8" t="s">
        <v>221</v>
      </c>
      <c r="C125" s="8" t="s">
        <v>60</v>
      </c>
      <c r="D125" s="6">
        <v>0.6</v>
      </c>
      <c r="E125" s="9"/>
      <c r="F125" s="9">
        <f>TRUNC(E125*D125, 0)</f>
        <v>0</v>
      </c>
      <c r="G125" s="9"/>
      <c r="H125" s="9">
        <f>TRUNC(G125*D125, 0)</f>
        <v>0</v>
      </c>
      <c r="I125" s="9"/>
      <c r="J125" s="9">
        <f>TRUNC(I125*D125, 0)</f>
        <v>0</v>
      </c>
      <c r="K125" s="9">
        <f t="shared" ref="K125:L129" si="11">TRUNC(E125+G125+I125, 0)</f>
        <v>0</v>
      </c>
      <c r="L125" s="9">
        <f t="shared" si="11"/>
        <v>0</v>
      </c>
      <c r="M125" s="8" t="s">
        <v>222</v>
      </c>
      <c r="N125" s="1" t="s">
        <v>223</v>
      </c>
      <c r="O125" s="1" t="s">
        <v>52</v>
      </c>
      <c r="P125" s="1" t="s">
        <v>52</v>
      </c>
      <c r="Q125" s="1" t="s">
        <v>219</v>
      </c>
      <c r="R125" s="1" t="s">
        <v>63</v>
      </c>
      <c r="S125" s="1" t="s">
        <v>64</v>
      </c>
      <c r="T125" s="1" t="s">
        <v>64</v>
      </c>
      <c r="AR125" s="1" t="s">
        <v>52</v>
      </c>
      <c r="AS125" s="1" t="s">
        <v>52</v>
      </c>
      <c r="AU125" s="1" t="s">
        <v>224</v>
      </c>
      <c r="AV125">
        <v>1029</v>
      </c>
    </row>
    <row r="126" spans="1:48" ht="30" customHeight="1" x14ac:dyDescent="0.3">
      <c r="A126" s="8" t="s">
        <v>225</v>
      </c>
      <c r="B126" s="8" t="s">
        <v>226</v>
      </c>
      <c r="C126" s="8" t="s">
        <v>60</v>
      </c>
      <c r="D126" s="6">
        <v>175.3</v>
      </c>
      <c r="E126" s="9"/>
      <c r="F126" s="9">
        <f>TRUNC(E126*D126, 0)</f>
        <v>0</v>
      </c>
      <c r="G126" s="9"/>
      <c r="H126" s="9">
        <f>TRUNC(G126*D126, 0)</f>
        <v>0</v>
      </c>
      <c r="I126" s="9"/>
      <c r="J126" s="9">
        <f>TRUNC(I126*D126, 0)</f>
        <v>0</v>
      </c>
      <c r="K126" s="9">
        <f t="shared" si="11"/>
        <v>0</v>
      </c>
      <c r="L126" s="9">
        <f t="shared" si="11"/>
        <v>0</v>
      </c>
      <c r="M126" s="8" t="s">
        <v>227</v>
      </c>
      <c r="N126" s="1" t="s">
        <v>228</v>
      </c>
      <c r="O126" s="1" t="s">
        <v>52</v>
      </c>
      <c r="P126" s="1" t="s">
        <v>52</v>
      </c>
      <c r="Q126" s="1" t="s">
        <v>219</v>
      </c>
      <c r="R126" s="1" t="s">
        <v>63</v>
      </c>
      <c r="S126" s="1" t="s">
        <v>64</v>
      </c>
      <c r="T126" s="1" t="s">
        <v>64</v>
      </c>
      <c r="AR126" s="1" t="s">
        <v>52</v>
      </c>
      <c r="AS126" s="1" t="s">
        <v>52</v>
      </c>
      <c r="AU126" s="1" t="s">
        <v>229</v>
      </c>
      <c r="AV126">
        <v>753</v>
      </c>
    </row>
    <row r="127" spans="1:48" ht="30" customHeight="1" x14ac:dyDescent="0.3">
      <c r="A127" s="8" t="s">
        <v>225</v>
      </c>
      <c r="B127" s="8" t="s">
        <v>230</v>
      </c>
      <c r="C127" s="8" t="s">
        <v>60</v>
      </c>
      <c r="D127" s="6">
        <v>26.8</v>
      </c>
      <c r="E127" s="9"/>
      <c r="F127" s="9">
        <f>TRUNC(E127*D127, 0)</f>
        <v>0</v>
      </c>
      <c r="G127" s="9"/>
      <c r="H127" s="9">
        <f>TRUNC(G127*D127, 0)</f>
        <v>0</v>
      </c>
      <c r="I127" s="9"/>
      <c r="J127" s="9">
        <f>TRUNC(I127*D127, 0)</f>
        <v>0</v>
      </c>
      <c r="K127" s="9">
        <f t="shared" si="11"/>
        <v>0</v>
      </c>
      <c r="L127" s="9">
        <f t="shared" si="11"/>
        <v>0</v>
      </c>
      <c r="M127" s="8" t="s">
        <v>231</v>
      </c>
      <c r="N127" s="1" t="s">
        <v>232</v>
      </c>
      <c r="O127" s="1" t="s">
        <v>52</v>
      </c>
      <c r="P127" s="1" t="s">
        <v>52</v>
      </c>
      <c r="Q127" s="1" t="s">
        <v>219</v>
      </c>
      <c r="R127" s="1" t="s">
        <v>63</v>
      </c>
      <c r="S127" s="1" t="s">
        <v>64</v>
      </c>
      <c r="T127" s="1" t="s">
        <v>64</v>
      </c>
      <c r="AR127" s="1" t="s">
        <v>52</v>
      </c>
      <c r="AS127" s="1" t="s">
        <v>52</v>
      </c>
      <c r="AU127" s="1" t="s">
        <v>233</v>
      </c>
      <c r="AV127">
        <v>1020</v>
      </c>
    </row>
    <row r="128" spans="1:48" ht="30" customHeight="1" x14ac:dyDescent="0.3">
      <c r="A128" s="8" t="s">
        <v>234</v>
      </c>
      <c r="B128" s="8" t="s">
        <v>235</v>
      </c>
      <c r="C128" s="8" t="s">
        <v>60</v>
      </c>
      <c r="D128" s="6">
        <v>2.2999999999999998</v>
      </c>
      <c r="E128" s="9"/>
      <c r="F128" s="9">
        <f>TRUNC(E128*D128, 0)</f>
        <v>0</v>
      </c>
      <c r="G128" s="9"/>
      <c r="H128" s="9">
        <f>TRUNC(G128*D128, 0)</f>
        <v>0</v>
      </c>
      <c r="I128" s="9"/>
      <c r="J128" s="9">
        <f>TRUNC(I128*D128, 0)</f>
        <v>0</v>
      </c>
      <c r="K128" s="9">
        <f t="shared" si="11"/>
        <v>0</v>
      </c>
      <c r="L128" s="9">
        <f t="shared" si="11"/>
        <v>0</v>
      </c>
      <c r="M128" s="8" t="s">
        <v>236</v>
      </c>
      <c r="N128" s="1" t="s">
        <v>237</v>
      </c>
      <c r="O128" s="1" t="s">
        <v>52</v>
      </c>
      <c r="P128" s="1" t="s">
        <v>52</v>
      </c>
      <c r="Q128" s="1" t="s">
        <v>219</v>
      </c>
      <c r="R128" s="1" t="s">
        <v>63</v>
      </c>
      <c r="S128" s="1" t="s">
        <v>64</v>
      </c>
      <c r="T128" s="1" t="s">
        <v>64</v>
      </c>
      <c r="AR128" s="1" t="s">
        <v>52</v>
      </c>
      <c r="AS128" s="1" t="s">
        <v>52</v>
      </c>
      <c r="AU128" s="1" t="s">
        <v>238</v>
      </c>
      <c r="AV128">
        <v>755</v>
      </c>
    </row>
    <row r="129" spans="1:48" ht="30" customHeight="1" x14ac:dyDescent="0.3">
      <c r="A129" s="8" t="s">
        <v>239</v>
      </c>
      <c r="B129" s="8" t="s">
        <v>240</v>
      </c>
      <c r="C129" s="8" t="s">
        <v>60</v>
      </c>
      <c r="D129" s="6">
        <v>10.5</v>
      </c>
      <c r="E129" s="9"/>
      <c r="F129" s="9">
        <f>TRUNC(E129*D129, 0)</f>
        <v>0</v>
      </c>
      <c r="G129" s="9"/>
      <c r="H129" s="9">
        <f>TRUNC(G129*D129, 0)</f>
        <v>0</v>
      </c>
      <c r="I129" s="9"/>
      <c r="J129" s="9">
        <f>TRUNC(I129*D129, 0)</f>
        <v>0</v>
      </c>
      <c r="K129" s="9">
        <f t="shared" si="11"/>
        <v>0</v>
      </c>
      <c r="L129" s="9">
        <f t="shared" si="11"/>
        <v>0</v>
      </c>
      <c r="M129" s="8" t="s">
        <v>241</v>
      </c>
      <c r="N129" s="1" t="s">
        <v>242</v>
      </c>
      <c r="O129" s="1" t="s">
        <v>52</v>
      </c>
      <c r="P129" s="1" t="s">
        <v>52</v>
      </c>
      <c r="Q129" s="1" t="s">
        <v>219</v>
      </c>
      <c r="R129" s="1" t="s">
        <v>63</v>
      </c>
      <c r="S129" s="1" t="s">
        <v>64</v>
      </c>
      <c r="T129" s="1" t="s">
        <v>64</v>
      </c>
      <c r="AR129" s="1" t="s">
        <v>52</v>
      </c>
      <c r="AS129" s="1" t="s">
        <v>52</v>
      </c>
      <c r="AU129" s="1" t="s">
        <v>243</v>
      </c>
      <c r="AV129">
        <v>661</v>
      </c>
    </row>
    <row r="130" spans="1:48" ht="30" customHeigh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48" ht="30" customHeigh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48" ht="30" customHeigh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48" ht="30" customHeigh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48" ht="30" customHeigh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48" ht="30" customHeigh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48" ht="30" customHeigh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48" ht="30" customHeigh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48" ht="30" customHeigh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48" ht="30" customHeigh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48" ht="30" customHeigh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48" ht="30" customHeigh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48" ht="30" customHeigh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48" ht="30" customHeigh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48" ht="30" customHeigh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48" ht="30" customHeigh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48" ht="30" customHeigh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48" ht="30" customHeight="1" x14ac:dyDescent="0.3">
      <c r="A147" s="8" t="s">
        <v>77</v>
      </c>
      <c r="B147" s="6"/>
      <c r="C147" s="6"/>
      <c r="D147" s="6"/>
      <c r="E147" s="6"/>
      <c r="F147" s="9">
        <f>SUM(F125:F146)</f>
        <v>0</v>
      </c>
      <c r="G147" s="6"/>
      <c r="H147" s="9">
        <f>SUM(H125:H146)</f>
        <v>0</v>
      </c>
      <c r="I147" s="6"/>
      <c r="J147" s="9">
        <f>SUM(J125:J146)</f>
        <v>0</v>
      </c>
      <c r="K147" s="6"/>
      <c r="L147" s="9">
        <f>SUM(L125:L146)</f>
        <v>0</v>
      </c>
      <c r="M147" s="6"/>
      <c r="N147" t="s">
        <v>78</v>
      </c>
    </row>
    <row r="148" spans="1:48" ht="30" customHeight="1" x14ac:dyDescent="0.3">
      <c r="A148" s="8" t="s">
        <v>244</v>
      </c>
      <c r="B148" s="8" t="s">
        <v>52</v>
      </c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Q148" s="1" t="s">
        <v>245</v>
      </c>
    </row>
    <row r="149" spans="1:48" ht="30" customHeight="1" x14ac:dyDescent="0.3">
      <c r="A149" s="8" t="s">
        <v>246</v>
      </c>
      <c r="B149" s="8" t="s">
        <v>247</v>
      </c>
      <c r="C149" s="8" t="s">
        <v>60</v>
      </c>
      <c r="D149" s="6">
        <v>23.3</v>
      </c>
      <c r="E149" s="9"/>
      <c r="F149" s="9">
        <f t="shared" ref="F149:F156" si="12">TRUNC(E149*D149, 0)</f>
        <v>0</v>
      </c>
      <c r="G149" s="9"/>
      <c r="H149" s="9">
        <f t="shared" ref="H149:H156" si="13">TRUNC(G149*D149, 0)</f>
        <v>0</v>
      </c>
      <c r="I149" s="9"/>
      <c r="J149" s="9">
        <f t="shared" ref="J149:J156" si="14">TRUNC(I149*D149, 0)</f>
        <v>0</v>
      </c>
      <c r="K149" s="9">
        <f t="shared" ref="K149:L156" si="15">TRUNC(E149+G149+I149, 0)</f>
        <v>0</v>
      </c>
      <c r="L149" s="9">
        <f t="shared" si="15"/>
        <v>0</v>
      </c>
      <c r="M149" s="8" t="s">
        <v>248</v>
      </c>
      <c r="N149" s="1" t="s">
        <v>249</v>
      </c>
      <c r="O149" s="1" t="s">
        <v>52</v>
      </c>
      <c r="P149" s="1" t="s">
        <v>52</v>
      </c>
      <c r="Q149" s="1" t="s">
        <v>245</v>
      </c>
      <c r="R149" s="1" t="s">
        <v>63</v>
      </c>
      <c r="S149" s="1" t="s">
        <v>64</v>
      </c>
      <c r="T149" s="1" t="s">
        <v>64</v>
      </c>
      <c r="AR149" s="1" t="s">
        <v>52</v>
      </c>
      <c r="AS149" s="1" t="s">
        <v>52</v>
      </c>
      <c r="AU149" s="1" t="s">
        <v>250</v>
      </c>
      <c r="AV149">
        <v>1018</v>
      </c>
    </row>
    <row r="150" spans="1:48" ht="30" customHeight="1" x14ac:dyDescent="0.3">
      <c r="A150" s="8" t="s">
        <v>251</v>
      </c>
      <c r="B150" s="8" t="s">
        <v>252</v>
      </c>
      <c r="C150" s="8" t="s">
        <v>98</v>
      </c>
      <c r="D150" s="6">
        <v>28.7</v>
      </c>
      <c r="E150" s="9"/>
      <c r="F150" s="9">
        <f t="shared" si="12"/>
        <v>0</v>
      </c>
      <c r="G150" s="9"/>
      <c r="H150" s="9">
        <f t="shared" si="13"/>
        <v>0</v>
      </c>
      <c r="I150" s="9"/>
      <c r="J150" s="9">
        <f t="shared" si="14"/>
        <v>0</v>
      </c>
      <c r="K150" s="9">
        <f t="shared" si="15"/>
        <v>0</v>
      </c>
      <c r="L150" s="9">
        <f t="shared" si="15"/>
        <v>0</v>
      </c>
      <c r="M150" s="8" t="s">
        <v>52</v>
      </c>
      <c r="N150" s="1" t="s">
        <v>253</v>
      </c>
      <c r="O150" s="1" t="s">
        <v>52</v>
      </c>
      <c r="P150" s="1" t="s">
        <v>52</v>
      </c>
      <c r="Q150" s="1" t="s">
        <v>245</v>
      </c>
      <c r="R150" s="1" t="s">
        <v>64</v>
      </c>
      <c r="S150" s="1" t="s">
        <v>64</v>
      </c>
      <c r="T150" s="1" t="s">
        <v>63</v>
      </c>
      <c r="AR150" s="1" t="s">
        <v>52</v>
      </c>
      <c r="AS150" s="1" t="s">
        <v>52</v>
      </c>
      <c r="AU150" s="1" t="s">
        <v>254</v>
      </c>
      <c r="AV150">
        <v>745</v>
      </c>
    </row>
    <row r="151" spans="1:48" ht="30" customHeight="1" x14ac:dyDescent="0.3">
      <c r="A151" s="8" t="s">
        <v>255</v>
      </c>
      <c r="B151" s="8" t="s">
        <v>256</v>
      </c>
      <c r="C151" s="8" t="s">
        <v>60</v>
      </c>
      <c r="D151" s="6">
        <v>132.6</v>
      </c>
      <c r="E151" s="9"/>
      <c r="F151" s="9">
        <f t="shared" si="12"/>
        <v>0</v>
      </c>
      <c r="G151" s="9"/>
      <c r="H151" s="9">
        <f t="shared" si="13"/>
        <v>0</v>
      </c>
      <c r="I151" s="9"/>
      <c r="J151" s="9">
        <f t="shared" si="14"/>
        <v>0</v>
      </c>
      <c r="K151" s="9">
        <f t="shared" si="15"/>
        <v>0</v>
      </c>
      <c r="L151" s="9">
        <f t="shared" si="15"/>
        <v>0</v>
      </c>
      <c r="M151" s="8" t="s">
        <v>257</v>
      </c>
      <c r="N151" s="1" t="s">
        <v>258</v>
      </c>
      <c r="O151" s="1" t="s">
        <v>52</v>
      </c>
      <c r="P151" s="1" t="s">
        <v>52</v>
      </c>
      <c r="Q151" s="1" t="s">
        <v>245</v>
      </c>
      <c r="R151" s="1" t="s">
        <v>63</v>
      </c>
      <c r="S151" s="1" t="s">
        <v>64</v>
      </c>
      <c r="T151" s="1" t="s">
        <v>64</v>
      </c>
      <c r="AR151" s="1" t="s">
        <v>52</v>
      </c>
      <c r="AS151" s="1" t="s">
        <v>52</v>
      </c>
      <c r="AU151" s="1" t="s">
        <v>259</v>
      </c>
      <c r="AV151">
        <v>746</v>
      </c>
    </row>
    <row r="152" spans="1:48" ht="30" customHeight="1" x14ac:dyDescent="0.3">
      <c r="A152" s="8" t="s">
        <v>260</v>
      </c>
      <c r="B152" s="8" t="s">
        <v>261</v>
      </c>
      <c r="C152" s="8" t="s">
        <v>60</v>
      </c>
      <c r="D152" s="6">
        <v>165.8</v>
      </c>
      <c r="E152" s="9"/>
      <c r="F152" s="9">
        <f t="shared" si="12"/>
        <v>0</v>
      </c>
      <c r="G152" s="9"/>
      <c r="H152" s="9">
        <f t="shared" si="13"/>
        <v>0</v>
      </c>
      <c r="I152" s="9"/>
      <c r="J152" s="9">
        <f t="shared" si="14"/>
        <v>0</v>
      </c>
      <c r="K152" s="9">
        <f t="shared" si="15"/>
        <v>0</v>
      </c>
      <c r="L152" s="9">
        <f t="shared" si="15"/>
        <v>0</v>
      </c>
      <c r="M152" s="8" t="s">
        <v>262</v>
      </c>
      <c r="N152" s="1" t="s">
        <v>263</v>
      </c>
      <c r="O152" s="1" t="s">
        <v>52</v>
      </c>
      <c r="P152" s="1" t="s">
        <v>52</v>
      </c>
      <c r="Q152" s="1" t="s">
        <v>245</v>
      </c>
      <c r="R152" s="1" t="s">
        <v>63</v>
      </c>
      <c r="S152" s="1" t="s">
        <v>64</v>
      </c>
      <c r="T152" s="1" t="s">
        <v>64</v>
      </c>
      <c r="AR152" s="1" t="s">
        <v>52</v>
      </c>
      <c r="AS152" s="1" t="s">
        <v>52</v>
      </c>
      <c r="AU152" s="1" t="s">
        <v>264</v>
      </c>
      <c r="AV152">
        <v>1066</v>
      </c>
    </row>
    <row r="153" spans="1:48" ht="30" customHeight="1" x14ac:dyDescent="0.3">
      <c r="A153" s="8" t="s">
        <v>265</v>
      </c>
      <c r="B153" s="8" t="s">
        <v>266</v>
      </c>
      <c r="C153" s="8" t="s">
        <v>60</v>
      </c>
      <c r="D153" s="6">
        <v>162.9</v>
      </c>
      <c r="E153" s="9"/>
      <c r="F153" s="9">
        <f t="shared" si="12"/>
        <v>0</v>
      </c>
      <c r="G153" s="9"/>
      <c r="H153" s="9">
        <f t="shared" si="13"/>
        <v>0</v>
      </c>
      <c r="I153" s="9"/>
      <c r="J153" s="9">
        <f t="shared" si="14"/>
        <v>0</v>
      </c>
      <c r="K153" s="9">
        <f t="shared" si="15"/>
        <v>0</v>
      </c>
      <c r="L153" s="9">
        <f t="shared" si="15"/>
        <v>0</v>
      </c>
      <c r="M153" s="8" t="s">
        <v>267</v>
      </c>
      <c r="N153" s="1" t="s">
        <v>268</v>
      </c>
      <c r="O153" s="1" t="s">
        <v>52</v>
      </c>
      <c r="P153" s="1" t="s">
        <v>52</v>
      </c>
      <c r="Q153" s="1" t="s">
        <v>245</v>
      </c>
      <c r="R153" s="1" t="s">
        <v>63</v>
      </c>
      <c r="S153" s="1" t="s">
        <v>64</v>
      </c>
      <c r="T153" s="1" t="s">
        <v>64</v>
      </c>
      <c r="AR153" s="1" t="s">
        <v>52</v>
      </c>
      <c r="AS153" s="1" t="s">
        <v>52</v>
      </c>
      <c r="AU153" s="1" t="s">
        <v>269</v>
      </c>
      <c r="AV153">
        <v>853</v>
      </c>
    </row>
    <row r="154" spans="1:48" ht="30" customHeight="1" x14ac:dyDescent="0.3">
      <c r="A154" s="8" t="s">
        <v>270</v>
      </c>
      <c r="B154" s="8" t="s">
        <v>271</v>
      </c>
      <c r="C154" s="8" t="s">
        <v>60</v>
      </c>
      <c r="D154" s="6">
        <v>195.1</v>
      </c>
      <c r="E154" s="9"/>
      <c r="F154" s="9">
        <f t="shared" si="12"/>
        <v>0</v>
      </c>
      <c r="G154" s="9"/>
      <c r="H154" s="9">
        <f t="shared" si="13"/>
        <v>0</v>
      </c>
      <c r="I154" s="9"/>
      <c r="J154" s="9">
        <f t="shared" si="14"/>
        <v>0</v>
      </c>
      <c r="K154" s="9">
        <f t="shared" si="15"/>
        <v>0</v>
      </c>
      <c r="L154" s="9">
        <f t="shared" si="15"/>
        <v>0</v>
      </c>
      <c r="M154" s="8" t="s">
        <v>272</v>
      </c>
      <c r="N154" s="1" t="s">
        <v>273</v>
      </c>
      <c r="O154" s="1" t="s">
        <v>52</v>
      </c>
      <c r="P154" s="1" t="s">
        <v>52</v>
      </c>
      <c r="Q154" s="1" t="s">
        <v>245</v>
      </c>
      <c r="R154" s="1" t="s">
        <v>63</v>
      </c>
      <c r="S154" s="1" t="s">
        <v>64</v>
      </c>
      <c r="T154" s="1" t="s">
        <v>64</v>
      </c>
      <c r="AR154" s="1" t="s">
        <v>52</v>
      </c>
      <c r="AS154" s="1" t="s">
        <v>52</v>
      </c>
      <c r="AU154" s="1" t="s">
        <v>274</v>
      </c>
      <c r="AV154">
        <v>1068</v>
      </c>
    </row>
    <row r="155" spans="1:48" ht="30" customHeight="1" x14ac:dyDescent="0.3">
      <c r="A155" s="8" t="s">
        <v>275</v>
      </c>
      <c r="B155" s="8" t="s">
        <v>276</v>
      </c>
      <c r="C155" s="8" t="s">
        <v>60</v>
      </c>
      <c r="D155" s="6">
        <v>112.2</v>
      </c>
      <c r="E155" s="9"/>
      <c r="F155" s="9">
        <f t="shared" si="12"/>
        <v>0</v>
      </c>
      <c r="G155" s="9"/>
      <c r="H155" s="9">
        <f t="shared" si="13"/>
        <v>0</v>
      </c>
      <c r="I155" s="9"/>
      <c r="J155" s="9">
        <f t="shared" si="14"/>
        <v>0</v>
      </c>
      <c r="K155" s="9">
        <f t="shared" si="15"/>
        <v>0</v>
      </c>
      <c r="L155" s="9">
        <f t="shared" si="15"/>
        <v>0</v>
      </c>
      <c r="M155" s="8" t="s">
        <v>277</v>
      </c>
      <c r="N155" s="1" t="s">
        <v>278</v>
      </c>
      <c r="O155" s="1" t="s">
        <v>52</v>
      </c>
      <c r="P155" s="1" t="s">
        <v>52</v>
      </c>
      <c r="Q155" s="1" t="s">
        <v>245</v>
      </c>
      <c r="R155" s="1" t="s">
        <v>63</v>
      </c>
      <c r="S155" s="1" t="s">
        <v>64</v>
      </c>
      <c r="T155" s="1" t="s">
        <v>64</v>
      </c>
      <c r="AR155" s="1" t="s">
        <v>52</v>
      </c>
      <c r="AS155" s="1" t="s">
        <v>52</v>
      </c>
      <c r="AU155" s="1" t="s">
        <v>279</v>
      </c>
      <c r="AV155">
        <v>857</v>
      </c>
    </row>
    <row r="156" spans="1:48" ht="30" customHeight="1" x14ac:dyDescent="0.3">
      <c r="A156" s="8" t="s">
        <v>280</v>
      </c>
      <c r="B156" s="8" t="s">
        <v>52</v>
      </c>
      <c r="C156" s="8" t="s">
        <v>60</v>
      </c>
      <c r="D156" s="6">
        <v>1.6</v>
      </c>
      <c r="E156" s="9"/>
      <c r="F156" s="9">
        <f t="shared" si="12"/>
        <v>0</v>
      </c>
      <c r="G156" s="9"/>
      <c r="H156" s="9">
        <f t="shared" si="13"/>
        <v>0</v>
      </c>
      <c r="I156" s="9"/>
      <c r="J156" s="9">
        <f t="shared" si="14"/>
        <v>0</v>
      </c>
      <c r="K156" s="9">
        <f t="shared" si="15"/>
        <v>0</v>
      </c>
      <c r="L156" s="9">
        <f t="shared" si="15"/>
        <v>0</v>
      </c>
      <c r="M156" s="8" t="s">
        <v>281</v>
      </c>
      <c r="N156" s="1" t="s">
        <v>282</v>
      </c>
      <c r="O156" s="1" t="s">
        <v>52</v>
      </c>
      <c r="P156" s="1" t="s">
        <v>52</v>
      </c>
      <c r="Q156" s="1" t="s">
        <v>245</v>
      </c>
      <c r="R156" s="1" t="s">
        <v>63</v>
      </c>
      <c r="S156" s="1" t="s">
        <v>64</v>
      </c>
      <c r="T156" s="1" t="s">
        <v>64</v>
      </c>
      <c r="AR156" s="1" t="s">
        <v>52</v>
      </c>
      <c r="AS156" s="1" t="s">
        <v>52</v>
      </c>
      <c r="AU156" s="1" t="s">
        <v>283</v>
      </c>
      <c r="AV156">
        <v>860</v>
      </c>
    </row>
    <row r="157" spans="1:48" ht="30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48" ht="30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48" ht="30" customHeigh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48" ht="30" customHeigh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48" ht="30" customHeigh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48" ht="30" customHeigh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48" ht="30" customHeigh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48" ht="30" customHeigh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48" ht="30" customHeigh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48" ht="30" customHeigh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48" ht="30" customHeigh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48" ht="30" customHeigh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48" ht="30" customHeigh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48" ht="30" customHeigh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48" ht="30" customHeight="1" x14ac:dyDescent="0.3">
      <c r="A171" s="8" t="s">
        <v>77</v>
      </c>
      <c r="B171" s="6"/>
      <c r="C171" s="6"/>
      <c r="D171" s="6"/>
      <c r="E171" s="6"/>
      <c r="F171" s="9">
        <f>SUM(F149:F170)</f>
        <v>0</v>
      </c>
      <c r="G171" s="6"/>
      <c r="H171" s="9">
        <f>SUM(H149:H170)</f>
        <v>0</v>
      </c>
      <c r="I171" s="6"/>
      <c r="J171" s="9">
        <f>SUM(J149:J170)</f>
        <v>0</v>
      </c>
      <c r="K171" s="6"/>
      <c r="L171" s="9">
        <f>SUM(L149:L170)</f>
        <v>0</v>
      </c>
      <c r="M171" s="6"/>
      <c r="N171" t="s">
        <v>78</v>
      </c>
    </row>
    <row r="172" spans="1:48" ht="30" customHeight="1" x14ac:dyDescent="0.3">
      <c r="A172" s="8" t="s">
        <v>284</v>
      </c>
      <c r="B172" s="8" t="s">
        <v>52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Q172" s="1" t="s">
        <v>285</v>
      </c>
    </row>
    <row r="173" spans="1:48" ht="30" customHeight="1" x14ac:dyDescent="0.3">
      <c r="A173" s="8" t="s">
        <v>286</v>
      </c>
      <c r="B173" s="8" t="s">
        <v>287</v>
      </c>
      <c r="C173" s="8" t="s">
        <v>288</v>
      </c>
      <c r="D173" s="6">
        <v>-2</v>
      </c>
      <c r="E173" s="9"/>
      <c r="F173" s="9">
        <f t="shared" ref="F173:F191" si="16">TRUNC(E173*D173, 0)</f>
        <v>0</v>
      </c>
      <c r="G173" s="9"/>
      <c r="H173" s="9">
        <f t="shared" ref="H173:H191" si="17">TRUNC(G173*D173, 0)</f>
        <v>0</v>
      </c>
      <c r="I173" s="9"/>
      <c r="J173" s="9"/>
      <c r="K173" s="9">
        <f t="shared" ref="K173:K191" si="18">TRUNC(E173+G173+I173, 0)</f>
        <v>0</v>
      </c>
      <c r="L173" s="9">
        <f t="shared" ref="L173:L191" si="19">TRUNC(F173+H173+J173, 0)</f>
        <v>0</v>
      </c>
      <c r="M173" s="8" t="s">
        <v>289</v>
      </c>
      <c r="N173" s="1" t="s">
        <v>290</v>
      </c>
      <c r="O173" s="1" t="s">
        <v>52</v>
      </c>
      <c r="P173" s="1" t="s">
        <v>52</v>
      </c>
      <c r="Q173" s="1" t="s">
        <v>285</v>
      </c>
      <c r="R173" s="1" t="s">
        <v>64</v>
      </c>
      <c r="S173" s="1" t="s">
        <v>64</v>
      </c>
      <c r="T173" s="1" t="s">
        <v>63</v>
      </c>
      <c r="AR173" s="1" t="s">
        <v>52</v>
      </c>
      <c r="AS173" s="1" t="s">
        <v>52</v>
      </c>
      <c r="AU173" s="1" t="s">
        <v>291</v>
      </c>
      <c r="AV173">
        <v>85</v>
      </c>
    </row>
    <row r="174" spans="1:48" ht="30" customHeight="1" x14ac:dyDescent="0.3">
      <c r="A174" s="8" t="s">
        <v>286</v>
      </c>
      <c r="B174" s="8" t="s">
        <v>292</v>
      </c>
      <c r="C174" s="8" t="s">
        <v>288</v>
      </c>
      <c r="D174" s="6">
        <v>-12</v>
      </c>
      <c r="E174" s="9"/>
      <c r="F174" s="9">
        <f t="shared" si="16"/>
        <v>0</v>
      </c>
      <c r="G174" s="9"/>
      <c r="H174" s="9">
        <f t="shared" si="17"/>
        <v>0</v>
      </c>
      <c r="I174" s="9"/>
      <c r="J174" s="9">
        <f t="shared" ref="J173:J191" si="20">TRUNC(I174*D174, 0)</f>
        <v>0</v>
      </c>
      <c r="K174" s="9">
        <f t="shared" si="18"/>
        <v>0</v>
      </c>
      <c r="L174" s="9">
        <f t="shared" si="19"/>
        <v>0</v>
      </c>
      <c r="M174" s="8" t="s">
        <v>289</v>
      </c>
      <c r="N174" s="1" t="s">
        <v>293</v>
      </c>
      <c r="O174" s="1" t="s">
        <v>52</v>
      </c>
      <c r="P174" s="1" t="s">
        <v>52</v>
      </c>
      <c r="Q174" s="1" t="s">
        <v>285</v>
      </c>
      <c r="R174" s="1" t="s">
        <v>64</v>
      </c>
      <c r="S174" s="1" t="s">
        <v>64</v>
      </c>
      <c r="T174" s="1" t="s">
        <v>63</v>
      </c>
      <c r="AR174" s="1" t="s">
        <v>52</v>
      </c>
      <c r="AS174" s="1" t="s">
        <v>52</v>
      </c>
      <c r="AU174" s="1" t="s">
        <v>294</v>
      </c>
      <c r="AV174">
        <v>86</v>
      </c>
    </row>
    <row r="175" spans="1:48" ht="30" customHeight="1" x14ac:dyDescent="0.3">
      <c r="A175" s="8" t="s">
        <v>295</v>
      </c>
      <c r="B175" s="8" t="s">
        <v>52</v>
      </c>
      <c r="C175" s="8" t="s">
        <v>98</v>
      </c>
      <c r="D175" s="6">
        <v>6</v>
      </c>
      <c r="E175" s="9"/>
      <c r="F175" s="9">
        <f t="shared" si="16"/>
        <v>0</v>
      </c>
      <c r="G175" s="9"/>
      <c r="H175" s="9">
        <f t="shared" si="17"/>
        <v>0</v>
      </c>
      <c r="I175" s="9"/>
      <c r="J175" s="9">
        <f t="shared" si="20"/>
        <v>0</v>
      </c>
      <c r="K175" s="9">
        <f t="shared" si="18"/>
        <v>0</v>
      </c>
      <c r="L175" s="9">
        <f t="shared" si="19"/>
        <v>0</v>
      </c>
      <c r="M175" s="8" t="s">
        <v>296</v>
      </c>
      <c r="N175" s="1" t="s">
        <v>297</v>
      </c>
      <c r="O175" s="1" t="s">
        <v>52</v>
      </c>
      <c r="P175" s="1" t="s">
        <v>52</v>
      </c>
      <c r="Q175" s="1" t="s">
        <v>285</v>
      </c>
      <c r="R175" s="1" t="s">
        <v>63</v>
      </c>
      <c r="S175" s="1" t="s">
        <v>64</v>
      </c>
      <c r="T175" s="1" t="s">
        <v>64</v>
      </c>
      <c r="AR175" s="1" t="s">
        <v>52</v>
      </c>
      <c r="AS175" s="1" t="s">
        <v>52</v>
      </c>
      <c r="AU175" s="1" t="s">
        <v>298</v>
      </c>
      <c r="AV175">
        <v>1025</v>
      </c>
    </row>
    <row r="176" spans="1:48" ht="30" customHeight="1" x14ac:dyDescent="0.3">
      <c r="A176" s="8" t="s">
        <v>299</v>
      </c>
      <c r="B176" s="8" t="s">
        <v>300</v>
      </c>
      <c r="C176" s="8" t="s">
        <v>301</v>
      </c>
      <c r="D176" s="6">
        <v>2.9</v>
      </c>
      <c r="E176" s="9"/>
      <c r="F176" s="9">
        <f t="shared" si="16"/>
        <v>0</v>
      </c>
      <c r="G176" s="9"/>
      <c r="H176" s="9">
        <f t="shared" si="17"/>
        <v>0</v>
      </c>
      <c r="I176" s="9"/>
      <c r="J176" s="9">
        <f t="shared" si="20"/>
        <v>0</v>
      </c>
      <c r="K176" s="9">
        <f t="shared" si="18"/>
        <v>0</v>
      </c>
      <c r="L176" s="9">
        <f t="shared" si="19"/>
        <v>0</v>
      </c>
      <c r="M176" s="8" t="s">
        <v>302</v>
      </c>
      <c r="N176" s="1" t="s">
        <v>303</v>
      </c>
      <c r="O176" s="1" t="s">
        <v>52</v>
      </c>
      <c r="P176" s="1" t="s">
        <v>52</v>
      </c>
      <c r="Q176" s="1" t="s">
        <v>285</v>
      </c>
      <c r="R176" s="1" t="s">
        <v>63</v>
      </c>
      <c r="S176" s="1" t="s">
        <v>64</v>
      </c>
      <c r="T176" s="1" t="s">
        <v>64</v>
      </c>
      <c r="AR176" s="1" t="s">
        <v>52</v>
      </c>
      <c r="AS176" s="1" t="s">
        <v>52</v>
      </c>
      <c r="AU176" s="1" t="s">
        <v>304</v>
      </c>
      <c r="AV176">
        <v>1023</v>
      </c>
    </row>
    <row r="177" spans="1:48" ht="30" customHeight="1" x14ac:dyDescent="0.3">
      <c r="A177" s="8" t="s">
        <v>299</v>
      </c>
      <c r="B177" s="8" t="s">
        <v>305</v>
      </c>
      <c r="C177" s="8" t="s">
        <v>301</v>
      </c>
      <c r="D177" s="6">
        <v>0.1</v>
      </c>
      <c r="E177" s="9"/>
      <c r="F177" s="9">
        <f t="shared" si="16"/>
        <v>0</v>
      </c>
      <c r="G177" s="9"/>
      <c r="H177" s="9">
        <f t="shared" si="17"/>
        <v>0</v>
      </c>
      <c r="I177" s="9"/>
      <c r="J177" s="9">
        <f t="shared" si="20"/>
        <v>0</v>
      </c>
      <c r="K177" s="9">
        <f t="shared" si="18"/>
        <v>0</v>
      </c>
      <c r="L177" s="9">
        <f t="shared" si="19"/>
        <v>0</v>
      </c>
      <c r="M177" s="8" t="s">
        <v>306</v>
      </c>
      <c r="N177" s="1" t="s">
        <v>307</v>
      </c>
      <c r="O177" s="1" t="s">
        <v>52</v>
      </c>
      <c r="P177" s="1" t="s">
        <v>52</v>
      </c>
      <c r="Q177" s="1" t="s">
        <v>285</v>
      </c>
      <c r="R177" s="1" t="s">
        <v>63</v>
      </c>
      <c r="S177" s="1" t="s">
        <v>64</v>
      </c>
      <c r="T177" s="1" t="s">
        <v>64</v>
      </c>
      <c r="AR177" s="1" t="s">
        <v>52</v>
      </c>
      <c r="AS177" s="1" t="s">
        <v>52</v>
      </c>
      <c r="AU177" s="1" t="s">
        <v>308</v>
      </c>
      <c r="AV177">
        <v>1024</v>
      </c>
    </row>
    <row r="178" spans="1:48" ht="30" customHeight="1" x14ac:dyDescent="0.3">
      <c r="A178" s="8" t="s">
        <v>309</v>
      </c>
      <c r="B178" s="8" t="s">
        <v>52</v>
      </c>
      <c r="C178" s="8" t="s">
        <v>60</v>
      </c>
      <c r="D178" s="6">
        <v>22.2</v>
      </c>
      <c r="E178" s="9"/>
      <c r="F178" s="9">
        <f t="shared" si="16"/>
        <v>0</v>
      </c>
      <c r="G178" s="9"/>
      <c r="H178" s="9">
        <f t="shared" si="17"/>
        <v>0</v>
      </c>
      <c r="I178" s="9"/>
      <c r="J178" s="9">
        <f t="shared" si="20"/>
        <v>0</v>
      </c>
      <c r="K178" s="9">
        <f t="shared" si="18"/>
        <v>0</v>
      </c>
      <c r="L178" s="9">
        <f t="shared" si="19"/>
        <v>0</v>
      </c>
      <c r="M178" s="8" t="s">
        <v>310</v>
      </c>
      <c r="N178" s="1" t="s">
        <v>311</v>
      </c>
      <c r="O178" s="1" t="s">
        <v>52</v>
      </c>
      <c r="P178" s="1" t="s">
        <v>52</v>
      </c>
      <c r="Q178" s="1" t="s">
        <v>285</v>
      </c>
      <c r="R178" s="1" t="s">
        <v>63</v>
      </c>
      <c r="S178" s="1" t="s">
        <v>64</v>
      </c>
      <c r="T178" s="1" t="s">
        <v>64</v>
      </c>
      <c r="AR178" s="1" t="s">
        <v>52</v>
      </c>
      <c r="AS178" s="1" t="s">
        <v>52</v>
      </c>
      <c r="AU178" s="1" t="s">
        <v>312</v>
      </c>
      <c r="AV178">
        <v>898</v>
      </c>
    </row>
    <row r="179" spans="1:48" ht="30" customHeight="1" x14ac:dyDescent="0.3">
      <c r="A179" s="8" t="s">
        <v>313</v>
      </c>
      <c r="B179" s="8" t="s">
        <v>314</v>
      </c>
      <c r="C179" s="8" t="s">
        <v>60</v>
      </c>
      <c r="D179" s="6">
        <v>386.7</v>
      </c>
      <c r="E179" s="9"/>
      <c r="F179" s="9">
        <f t="shared" si="16"/>
        <v>0</v>
      </c>
      <c r="G179" s="9"/>
      <c r="H179" s="9">
        <f t="shared" si="17"/>
        <v>0</v>
      </c>
      <c r="I179" s="9"/>
      <c r="J179" s="9">
        <f t="shared" si="20"/>
        <v>0</v>
      </c>
      <c r="K179" s="9">
        <f t="shared" si="18"/>
        <v>0</v>
      </c>
      <c r="L179" s="9">
        <f t="shared" si="19"/>
        <v>0</v>
      </c>
      <c r="M179" s="8" t="s">
        <v>315</v>
      </c>
      <c r="N179" s="1" t="s">
        <v>316</v>
      </c>
      <c r="O179" s="1" t="s">
        <v>52</v>
      </c>
      <c r="P179" s="1" t="s">
        <v>52</v>
      </c>
      <c r="Q179" s="1" t="s">
        <v>285</v>
      </c>
      <c r="R179" s="1" t="s">
        <v>63</v>
      </c>
      <c r="S179" s="1" t="s">
        <v>64</v>
      </c>
      <c r="T179" s="1" t="s">
        <v>64</v>
      </c>
      <c r="AR179" s="1" t="s">
        <v>52</v>
      </c>
      <c r="AS179" s="1" t="s">
        <v>52</v>
      </c>
      <c r="AU179" s="1" t="s">
        <v>317</v>
      </c>
      <c r="AV179">
        <v>1030</v>
      </c>
    </row>
    <row r="180" spans="1:48" ht="30" customHeight="1" x14ac:dyDescent="0.3">
      <c r="A180" s="8" t="s">
        <v>313</v>
      </c>
      <c r="B180" s="8" t="s">
        <v>318</v>
      </c>
      <c r="C180" s="8" t="s">
        <v>60</v>
      </c>
      <c r="D180" s="6">
        <v>4.2</v>
      </c>
      <c r="E180" s="9"/>
      <c r="F180" s="9">
        <f t="shared" si="16"/>
        <v>0</v>
      </c>
      <c r="G180" s="9"/>
      <c r="H180" s="9">
        <f t="shared" si="17"/>
        <v>0</v>
      </c>
      <c r="I180" s="9"/>
      <c r="J180" s="9">
        <f t="shared" si="20"/>
        <v>0</v>
      </c>
      <c r="K180" s="9">
        <f t="shared" si="18"/>
        <v>0</v>
      </c>
      <c r="L180" s="9">
        <f t="shared" si="19"/>
        <v>0</v>
      </c>
      <c r="M180" s="8" t="s">
        <v>319</v>
      </c>
      <c r="N180" s="1" t="s">
        <v>320</v>
      </c>
      <c r="O180" s="1" t="s">
        <v>52</v>
      </c>
      <c r="P180" s="1" t="s">
        <v>52</v>
      </c>
      <c r="Q180" s="1" t="s">
        <v>285</v>
      </c>
      <c r="R180" s="1" t="s">
        <v>63</v>
      </c>
      <c r="S180" s="1" t="s">
        <v>64</v>
      </c>
      <c r="T180" s="1" t="s">
        <v>64</v>
      </c>
      <c r="AR180" s="1" t="s">
        <v>52</v>
      </c>
      <c r="AS180" s="1" t="s">
        <v>52</v>
      </c>
      <c r="AU180" s="1" t="s">
        <v>321</v>
      </c>
      <c r="AV180">
        <v>1026</v>
      </c>
    </row>
    <row r="181" spans="1:48" ht="30" customHeight="1" x14ac:dyDescent="0.3">
      <c r="A181" s="8" t="s">
        <v>322</v>
      </c>
      <c r="B181" s="8" t="s">
        <v>323</v>
      </c>
      <c r="C181" s="8" t="s">
        <v>60</v>
      </c>
      <c r="D181" s="6">
        <v>55.7</v>
      </c>
      <c r="E181" s="9"/>
      <c r="F181" s="9">
        <f t="shared" si="16"/>
        <v>0</v>
      </c>
      <c r="G181" s="9"/>
      <c r="H181" s="9">
        <f t="shared" si="17"/>
        <v>0</v>
      </c>
      <c r="I181" s="9"/>
      <c r="J181" s="9">
        <f t="shared" si="20"/>
        <v>0</v>
      </c>
      <c r="K181" s="9">
        <f t="shared" si="18"/>
        <v>0</v>
      </c>
      <c r="L181" s="9">
        <f t="shared" si="19"/>
        <v>0</v>
      </c>
      <c r="M181" s="8" t="s">
        <v>324</v>
      </c>
      <c r="N181" s="1" t="s">
        <v>325</v>
      </c>
      <c r="O181" s="1" t="s">
        <v>52</v>
      </c>
      <c r="P181" s="1" t="s">
        <v>52</v>
      </c>
      <c r="Q181" s="1" t="s">
        <v>285</v>
      </c>
      <c r="R181" s="1" t="s">
        <v>63</v>
      </c>
      <c r="S181" s="1" t="s">
        <v>64</v>
      </c>
      <c r="T181" s="1" t="s">
        <v>64</v>
      </c>
      <c r="AR181" s="1" t="s">
        <v>52</v>
      </c>
      <c r="AS181" s="1" t="s">
        <v>52</v>
      </c>
      <c r="AU181" s="1" t="s">
        <v>326</v>
      </c>
      <c r="AV181">
        <v>1027</v>
      </c>
    </row>
    <row r="182" spans="1:48" ht="30" customHeight="1" x14ac:dyDescent="0.3">
      <c r="A182" s="8" t="s">
        <v>327</v>
      </c>
      <c r="B182" s="8" t="s">
        <v>52</v>
      </c>
      <c r="C182" s="8" t="s">
        <v>60</v>
      </c>
      <c r="D182" s="6">
        <v>290.89999999999998</v>
      </c>
      <c r="E182" s="9"/>
      <c r="F182" s="9">
        <f t="shared" si="16"/>
        <v>0</v>
      </c>
      <c r="G182" s="9"/>
      <c r="H182" s="9">
        <f t="shared" si="17"/>
        <v>0</v>
      </c>
      <c r="I182" s="9"/>
      <c r="J182" s="9">
        <f t="shared" si="20"/>
        <v>0</v>
      </c>
      <c r="K182" s="9">
        <f t="shared" si="18"/>
        <v>0</v>
      </c>
      <c r="L182" s="9">
        <f t="shared" si="19"/>
        <v>0</v>
      </c>
      <c r="M182" s="8" t="s">
        <v>328</v>
      </c>
      <c r="N182" s="1" t="s">
        <v>329</v>
      </c>
      <c r="O182" s="1" t="s">
        <v>52</v>
      </c>
      <c r="P182" s="1" t="s">
        <v>52</v>
      </c>
      <c r="Q182" s="1" t="s">
        <v>285</v>
      </c>
      <c r="R182" s="1" t="s">
        <v>63</v>
      </c>
      <c r="S182" s="1" t="s">
        <v>64</v>
      </c>
      <c r="T182" s="1" t="s">
        <v>64</v>
      </c>
      <c r="AR182" s="1" t="s">
        <v>52</v>
      </c>
      <c r="AS182" s="1" t="s">
        <v>52</v>
      </c>
      <c r="AU182" s="1" t="s">
        <v>330</v>
      </c>
      <c r="AV182">
        <v>916</v>
      </c>
    </row>
    <row r="183" spans="1:48" ht="30" customHeight="1" x14ac:dyDescent="0.3">
      <c r="A183" s="8" t="s">
        <v>331</v>
      </c>
      <c r="B183" s="8" t="s">
        <v>52</v>
      </c>
      <c r="C183" s="8" t="s">
        <v>60</v>
      </c>
      <c r="D183" s="6">
        <v>100.6</v>
      </c>
      <c r="E183" s="9"/>
      <c r="F183" s="9">
        <f t="shared" si="16"/>
        <v>0</v>
      </c>
      <c r="G183" s="9"/>
      <c r="H183" s="9">
        <f t="shared" si="17"/>
        <v>0</v>
      </c>
      <c r="I183" s="9"/>
      <c r="J183" s="9">
        <f t="shared" si="20"/>
        <v>0</v>
      </c>
      <c r="K183" s="9">
        <f t="shared" si="18"/>
        <v>0</v>
      </c>
      <c r="L183" s="9">
        <f t="shared" si="19"/>
        <v>0</v>
      </c>
      <c r="M183" s="8" t="s">
        <v>332</v>
      </c>
      <c r="N183" s="1" t="s">
        <v>333</v>
      </c>
      <c r="O183" s="1" t="s">
        <v>52</v>
      </c>
      <c r="P183" s="1" t="s">
        <v>52</v>
      </c>
      <c r="Q183" s="1" t="s">
        <v>285</v>
      </c>
      <c r="R183" s="1" t="s">
        <v>63</v>
      </c>
      <c r="S183" s="1" t="s">
        <v>64</v>
      </c>
      <c r="T183" s="1" t="s">
        <v>64</v>
      </c>
      <c r="AR183" s="1" t="s">
        <v>52</v>
      </c>
      <c r="AS183" s="1" t="s">
        <v>52</v>
      </c>
      <c r="AU183" s="1" t="s">
        <v>334</v>
      </c>
      <c r="AV183">
        <v>674</v>
      </c>
    </row>
    <row r="184" spans="1:48" ht="30" customHeight="1" x14ac:dyDescent="0.3">
      <c r="A184" s="8" t="s">
        <v>335</v>
      </c>
      <c r="B184" s="8" t="s">
        <v>336</v>
      </c>
      <c r="C184" s="8" t="s">
        <v>98</v>
      </c>
      <c r="D184" s="6">
        <v>42.2</v>
      </c>
      <c r="E184" s="9"/>
      <c r="F184" s="9">
        <f t="shared" si="16"/>
        <v>0</v>
      </c>
      <c r="G184" s="9"/>
      <c r="H184" s="9">
        <f t="shared" si="17"/>
        <v>0</v>
      </c>
      <c r="I184" s="9"/>
      <c r="J184" s="9">
        <f t="shared" si="20"/>
        <v>0</v>
      </c>
      <c r="K184" s="9">
        <f t="shared" si="18"/>
        <v>0</v>
      </c>
      <c r="L184" s="9">
        <f t="shared" si="19"/>
        <v>0</v>
      </c>
      <c r="M184" s="8" t="s">
        <v>337</v>
      </c>
      <c r="N184" s="1" t="s">
        <v>338</v>
      </c>
      <c r="O184" s="1" t="s">
        <v>52</v>
      </c>
      <c r="P184" s="1" t="s">
        <v>52</v>
      </c>
      <c r="Q184" s="1" t="s">
        <v>285</v>
      </c>
      <c r="R184" s="1" t="s">
        <v>63</v>
      </c>
      <c r="S184" s="1" t="s">
        <v>64</v>
      </c>
      <c r="T184" s="1" t="s">
        <v>64</v>
      </c>
      <c r="AR184" s="1" t="s">
        <v>52</v>
      </c>
      <c r="AS184" s="1" t="s">
        <v>52</v>
      </c>
      <c r="AU184" s="1" t="s">
        <v>339</v>
      </c>
      <c r="AV184">
        <v>689</v>
      </c>
    </row>
    <row r="185" spans="1:48" ht="30" customHeight="1" x14ac:dyDescent="0.3">
      <c r="A185" s="8" t="s">
        <v>340</v>
      </c>
      <c r="B185" s="8" t="s">
        <v>52</v>
      </c>
      <c r="C185" s="8" t="s">
        <v>98</v>
      </c>
      <c r="D185" s="6">
        <v>28.7</v>
      </c>
      <c r="E185" s="9"/>
      <c r="F185" s="9">
        <f t="shared" si="16"/>
        <v>0</v>
      </c>
      <c r="G185" s="9"/>
      <c r="H185" s="9">
        <f t="shared" si="17"/>
        <v>0</v>
      </c>
      <c r="I185" s="9"/>
      <c r="J185" s="9">
        <f t="shared" si="20"/>
        <v>0</v>
      </c>
      <c r="K185" s="9">
        <f t="shared" si="18"/>
        <v>0</v>
      </c>
      <c r="L185" s="9">
        <f t="shared" si="19"/>
        <v>0</v>
      </c>
      <c r="M185" s="8" t="s">
        <v>341</v>
      </c>
      <c r="N185" s="1" t="s">
        <v>342</v>
      </c>
      <c r="O185" s="1" t="s">
        <v>52</v>
      </c>
      <c r="P185" s="1" t="s">
        <v>52</v>
      </c>
      <c r="Q185" s="1" t="s">
        <v>285</v>
      </c>
      <c r="R185" s="1" t="s">
        <v>63</v>
      </c>
      <c r="S185" s="1" t="s">
        <v>64</v>
      </c>
      <c r="T185" s="1" t="s">
        <v>64</v>
      </c>
      <c r="AR185" s="1" t="s">
        <v>52</v>
      </c>
      <c r="AS185" s="1" t="s">
        <v>52</v>
      </c>
      <c r="AU185" s="1" t="s">
        <v>343</v>
      </c>
      <c r="AV185">
        <v>635</v>
      </c>
    </row>
    <row r="186" spans="1:48" ht="30" customHeight="1" x14ac:dyDescent="0.3">
      <c r="A186" s="8" t="s">
        <v>344</v>
      </c>
      <c r="B186" s="8" t="s">
        <v>52</v>
      </c>
      <c r="C186" s="8" t="s">
        <v>60</v>
      </c>
      <c r="D186" s="6">
        <v>128.69999999999999</v>
      </c>
      <c r="E186" s="9"/>
      <c r="F186" s="9">
        <f t="shared" si="16"/>
        <v>0</v>
      </c>
      <c r="G186" s="9"/>
      <c r="H186" s="9">
        <f t="shared" si="17"/>
        <v>0</v>
      </c>
      <c r="I186" s="9"/>
      <c r="J186" s="9">
        <f t="shared" si="20"/>
        <v>0</v>
      </c>
      <c r="K186" s="9">
        <f t="shared" si="18"/>
        <v>0</v>
      </c>
      <c r="L186" s="9">
        <f t="shared" si="19"/>
        <v>0</v>
      </c>
      <c r="M186" s="8" t="s">
        <v>345</v>
      </c>
      <c r="N186" s="1" t="s">
        <v>346</v>
      </c>
      <c r="O186" s="1" t="s">
        <v>52</v>
      </c>
      <c r="P186" s="1" t="s">
        <v>52</v>
      </c>
      <c r="Q186" s="1" t="s">
        <v>285</v>
      </c>
      <c r="R186" s="1" t="s">
        <v>63</v>
      </c>
      <c r="S186" s="1" t="s">
        <v>64</v>
      </c>
      <c r="T186" s="1" t="s">
        <v>64</v>
      </c>
      <c r="AR186" s="1" t="s">
        <v>52</v>
      </c>
      <c r="AS186" s="1" t="s">
        <v>52</v>
      </c>
      <c r="AU186" s="1" t="s">
        <v>347</v>
      </c>
      <c r="AV186">
        <v>1031</v>
      </c>
    </row>
    <row r="187" spans="1:48" ht="30" customHeight="1" x14ac:dyDescent="0.3">
      <c r="A187" s="8" t="s">
        <v>348</v>
      </c>
      <c r="B187" s="8" t="s">
        <v>52</v>
      </c>
      <c r="C187" s="8" t="s">
        <v>60</v>
      </c>
      <c r="D187" s="6">
        <v>193.3</v>
      </c>
      <c r="E187" s="9"/>
      <c r="F187" s="9">
        <f t="shared" si="16"/>
        <v>0</v>
      </c>
      <c r="G187" s="9"/>
      <c r="H187" s="9">
        <f t="shared" si="17"/>
        <v>0</v>
      </c>
      <c r="I187" s="9"/>
      <c r="J187" s="9">
        <f t="shared" si="20"/>
        <v>0</v>
      </c>
      <c r="K187" s="9">
        <f t="shared" si="18"/>
        <v>0</v>
      </c>
      <c r="L187" s="9">
        <f t="shared" si="19"/>
        <v>0</v>
      </c>
      <c r="M187" s="8" t="s">
        <v>349</v>
      </c>
      <c r="N187" s="1" t="s">
        <v>350</v>
      </c>
      <c r="O187" s="1" t="s">
        <v>52</v>
      </c>
      <c r="P187" s="1" t="s">
        <v>52</v>
      </c>
      <c r="Q187" s="1" t="s">
        <v>285</v>
      </c>
      <c r="R187" s="1" t="s">
        <v>63</v>
      </c>
      <c r="S187" s="1" t="s">
        <v>64</v>
      </c>
      <c r="T187" s="1" t="s">
        <v>64</v>
      </c>
      <c r="AR187" s="1" t="s">
        <v>52</v>
      </c>
      <c r="AS187" s="1" t="s">
        <v>52</v>
      </c>
      <c r="AU187" s="1" t="s">
        <v>351</v>
      </c>
      <c r="AV187">
        <v>1028</v>
      </c>
    </row>
    <row r="188" spans="1:48" ht="30" customHeight="1" x14ac:dyDescent="0.3">
      <c r="A188" s="8" t="s">
        <v>352</v>
      </c>
      <c r="B188" s="8" t="s">
        <v>52</v>
      </c>
      <c r="C188" s="8" t="s">
        <v>60</v>
      </c>
      <c r="D188" s="6">
        <v>7.5</v>
      </c>
      <c r="E188" s="9"/>
      <c r="F188" s="9">
        <f t="shared" si="16"/>
        <v>0</v>
      </c>
      <c r="G188" s="9"/>
      <c r="H188" s="9">
        <f t="shared" si="17"/>
        <v>0</v>
      </c>
      <c r="I188" s="9"/>
      <c r="J188" s="9">
        <f t="shared" si="20"/>
        <v>0</v>
      </c>
      <c r="K188" s="9">
        <f t="shared" si="18"/>
        <v>0</v>
      </c>
      <c r="L188" s="9">
        <f t="shared" si="19"/>
        <v>0</v>
      </c>
      <c r="M188" s="8" t="s">
        <v>353</v>
      </c>
      <c r="N188" s="1" t="s">
        <v>354</v>
      </c>
      <c r="O188" s="1" t="s">
        <v>52</v>
      </c>
      <c r="P188" s="1" t="s">
        <v>52</v>
      </c>
      <c r="Q188" s="1" t="s">
        <v>285</v>
      </c>
      <c r="R188" s="1" t="s">
        <v>63</v>
      </c>
      <c r="S188" s="1" t="s">
        <v>64</v>
      </c>
      <c r="T188" s="1" t="s">
        <v>64</v>
      </c>
      <c r="AR188" s="1" t="s">
        <v>52</v>
      </c>
      <c r="AS188" s="1" t="s">
        <v>52</v>
      </c>
      <c r="AU188" s="1" t="s">
        <v>355</v>
      </c>
      <c r="AV188">
        <v>201</v>
      </c>
    </row>
    <row r="189" spans="1:48" ht="30" customHeight="1" x14ac:dyDescent="0.3">
      <c r="A189" s="8" t="s">
        <v>356</v>
      </c>
      <c r="B189" s="8" t="s">
        <v>52</v>
      </c>
      <c r="C189" s="8" t="s">
        <v>60</v>
      </c>
      <c r="D189" s="6">
        <v>0.81</v>
      </c>
      <c r="E189" s="9"/>
      <c r="F189" s="9">
        <f t="shared" si="16"/>
        <v>0</v>
      </c>
      <c r="G189" s="9"/>
      <c r="H189" s="9">
        <f t="shared" si="17"/>
        <v>0</v>
      </c>
      <c r="I189" s="9"/>
      <c r="J189" s="9">
        <f t="shared" si="20"/>
        <v>0</v>
      </c>
      <c r="K189" s="9">
        <f t="shared" si="18"/>
        <v>0</v>
      </c>
      <c r="L189" s="9">
        <f t="shared" si="19"/>
        <v>0</v>
      </c>
      <c r="M189" s="8" t="s">
        <v>357</v>
      </c>
      <c r="N189" s="1" t="s">
        <v>358</v>
      </c>
      <c r="O189" s="1" t="s">
        <v>52</v>
      </c>
      <c r="P189" s="1" t="s">
        <v>52</v>
      </c>
      <c r="Q189" s="1" t="s">
        <v>285</v>
      </c>
      <c r="R189" s="1" t="s">
        <v>63</v>
      </c>
      <c r="S189" s="1" t="s">
        <v>64</v>
      </c>
      <c r="T189" s="1" t="s">
        <v>64</v>
      </c>
      <c r="AR189" s="1" t="s">
        <v>52</v>
      </c>
      <c r="AS189" s="1" t="s">
        <v>52</v>
      </c>
      <c r="AU189" s="1" t="s">
        <v>359</v>
      </c>
      <c r="AV189">
        <v>245</v>
      </c>
    </row>
    <row r="190" spans="1:48" ht="30" customHeight="1" x14ac:dyDescent="0.3">
      <c r="A190" s="8" t="s">
        <v>360</v>
      </c>
      <c r="B190" s="8" t="s">
        <v>361</v>
      </c>
      <c r="C190" s="8" t="s">
        <v>114</v>
      </c>
      <c r="D190" s="6">
        <v>1</v>
      </c>
      <c r="E190" s="9"/>
      <c r="F190" s="9">
        <f t="shared" si="16"/>
        <v>0</v>
      </c>
      <c r="G190" s="9"/>
      <c r="H190" s="9">
        <f t="shared" si="17"/>
        <v>0</v>
      </c>
      <c r="I190" s="9"/>
      <c r="J190" s="9">
        <f t="shared" si="20"/>
        <v>0</v>
      </c>
      <c r="K190" s="9">
        <f t="shared" si="18"/>
        <v>0</v>
      </c>
      <c r="L190" s="9">
        <f t="shared" si="19"/>
        <v>0</v>
      </c>
      <c r="M190" s="8" t="s">
        <v>362</v>
      </c>
      <c r="N190" s="1" t="s">
        <v>363</v>
      </c>
      <c r="O190" s="1" t="s">
        <v>52</v>
      </c>
      <c r="P190" s="1" t="s">
        <v>52</v>
      </c>
      <c r="Q190" s="1" t="s">
        <v>285</v>
      </c>
      <c r="R190" s="1" t="s">
        <v>63</v>
      </c>
      <c r="S190" s="1" t="s">
        <v>64</v>
      </c>
      <c r="T190" s="1" t="s">
        <v>64</v>
      </c>
      <c r="AR190" s="1" t="s">
        <v>52</v>
      </c>
      <c r="AS190" s="1" t="s">
        <v>52</v>
      </c>
      <c r="AU190" s="1" t="s">
        <v>364</v>
      </c>
      <c r="AV190">
        <v>1062</v>
      </c>
    </row>
    <row r="191" spans="1:48" ht="30" customHeight="1" x14ac:dyDescent="0.3">
      <c r="A191" s="8" t="s">
        <v>365</v>
      </c>
      <c r="B191" s="8" t="s">
        <v>366</v>
      </c>
      <c r="C191" s="8" t="s">
        <v>68</v>
      </c>
      <c r="D191" s="6">
        <v>2</v>
      </c>
      <c r="E191" s="9"/>
      <c r="F191" s="9">
        <f t="shared" si="16"/>
        <v>0</v>
      </c>
      <c r="G191" s="9"/>
      <c r="H191" s="9">
        <f t="shared" si="17"/>
        <v>0</v>
      </c>
      <c r="I191" s="9"/>
      <c r="J191" s="9">
        <f t="shared" si="20"/>
        <v>0</v>
      </c>
      <c r="K191" s="9">
        <f t="shared" si="18"/>
        <v>0</v>
      </c>
      <c r="L191" s="9">
        <f t="shared" si="19"/>
        <v>0</v>
      </c>
      <c r="M191" s="8" t="s">
        <v>367</v>
      </c>
      <c r="N191" s="1" t="s">
        <v>368</v>
      </c>
      <c r="O191" s="1" t="s">
        <v>52</v>
      </c>
      <c r="P191" s="1" t="s">
        <v>52</v>
      </c>
      <c r="Q191" s="1" t="s">
        <v>285</v>
      </c>
      <c r="R191" s="1" t="s">
        <v>63</v>
      </c>
      <c r="S191" s="1" t="s">
        <v>64</v>
      </c>
      <c r="T191" s="1" t="s">
        <v>64</v>
      </c>
      <c r="AR191" s="1" t="s">
        <v>52</v>
      </c>
      <c r="AS191" s="1" t="s">
        <v>52</v>
      </c>
      <c r="AU191" s="1" t="s">
        <v>369</v>
      </c>
      <c r="AV191">
        <v>1033</v>
      </c>
    </row>
    <row r="192" spans="1:48" ht="30" customHeight="1" x14ac:dyDescent="0.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48" ht="30" customHeight="1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48" ht="30" customHeight="1" x14ac:dyDescent="0.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48" ht="30" customHeight="1" x14ac:dyDescent="0.3">
      <c r="A195" s="8" t="s">
        <v>77</v>
      </c>
      <c r="B195" s="6"/>
      <c r="C195" s="6"/>
      <c r="D195" s="6"/>
      <c r="E195" s="6"/>
      <c r="F195" s="9">
        <f>SUM(F173:F194)</f>
        <v>0</v>
      </c>
      <c r="G195" s="6"/>
      <c r="H195" s="9">
        <f>SUM(H173:H194)</f>
        <v>0</v>
      </c>
      <c r="I195" s="6"/>
      <c r="J195" s="9">
        <f>SUM(J173:J194)</f>
        <v>0</v>
      </c>
      <c r="K195" s="6"/>
      <c r="L195" s="9">
        <f>SUM(L173:L194)</f>
        <v>0</v>
      </c>
      <c r="M195" s="6"/>
      <c r="N195" t="s">
        <v>78</v>
      </c>
    </row>
    <row r="196" spans="1:48" ht="30" customHeight="1" x14ac:dyDescent="0.3">
      <c r="A196" s="8" t="s">
        <v>370</v>
      </c>
      <c r="B196" s="8" t="s">
        <v>52</v>
      </c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Q196" s="1" t="s">
        <v>371</v>
      </c>
    </row>
    <row r="197" spans="1:48" ht="30" customHeight="1" x14ac:dyDescent="0.3">
      <c r="A197" s="8" t="s">
        <v>372</v>
      </c>
      <c r="B197" s="8" t="s">
        <v>373</v>
      </c>
      <c r="C197" s="8" t="s">
        <v>374</v>
      </c>
      <c r="D197" s="6">
        <v>5</v>
      </c>
      <c r="E197" s="9"/>
      <c r="F197" s="9">
        <f>TRUNC(E197*D197, 0)</f>
        <v>0</v>
      </c>
      <c r="G197" s="9"/>
      <c r="H197" s="9">
        <f>TRUNC(G197*D197, 0)</f>
        <v>0</v>
      </c>
      <c r="I197" s="9"/>
      <c r="J197" s="9">
        <f>TRUNC(I197*D197, 0)</f>
        <v>0</v>
      </c>
      <c r="K197" s="9">
        <f t="shared" ref="K197:L200" si="21">TRUNC(E197+G197+I197, 0)</f>
        <v>0</v>
      </c>
      <c r="L197" s="9">
        <f t="shared" si="21"/>
        <v>0</v>
      </c>
      <c r="M197" s="8" t="s">
        <v>52</v>
      </c>
      <c r="N197" s="1" t="s">
        <v>375</v>
      </c>
      <c r="O197" s="1" t="s">
        <v>52</v>
      </c>
      <c r="P197" s="1" t="s">
        <v>52</v>
      </c>
      <c r="Q197" s="1" t="s">
        <v>371</v>
      </c>
      <c r="R197" s="1" t="s">
        <v>64</v>
      </c>
      <c r="S197" s="1" t="s">
        <v>64</v>
      </c>
      <c r="T197" s="1" t="s">
        <v>63</v>
      </c>
      <c r="AR197" s="1" t="s">
        <v>52</v>
      </c>
      <c r="AS197" s="1" t="s">
        <v>52</v>
      </c>
      <c r="AU197" s="1" t="s">
        <v>376</v>
      </c>
      <c r="AV197">
        <v>224</v>
      </c>
    </row>
    <row r="198" spans="1:48" ht="30" customHeight="1" x14ac:dyDescent="0.3">
      <c r="A198" s="8" t="s">
        <v>377</v>
      </c>
      <c r="B198" s="8" t="s">
        <v>378</v>
      </c>
      <c r="C198" s="8" t="s">
        <v>301</v>
      </c>
      <c r="D198" s="6">
        <v>0.45</v>
      </c>
      <c r="E198" s="9"/>
      <c r="F198" s="9">
        <f>TRUNC(E198*D198, 0)</f>
        <v>0</v>
      </c>
      <c r="G198" s="9"/>
      <c r="H198" s="9">
        <f>TRUNC(G198*D198, 0)</f>
        <v>0</v>
      </c>
      <c r="I198" s="9"/>
      <c r="J198" s="9">
        <f>TRUNC(I198*D198, 0)</f>
        <v>0</v>
      </c>
      <c r="K198" s="9">
        <f t="shared" si="21"/>
        <v>0</v>
      </c>
      <c r="L198" s="9">
        <f t="shared" si="21"/>
        <v>0</v>
      </c>
      <c r="M198" s="8" t="s">
        <v>52</v>
      </c>
      <c r="N198" s="1" t="s">
        <v>379</v>
      </c>
      <c r="O198" s="1" t="s">
        <v>52</v>
      </c>
      <c r="P198" s="1" t="s">
        <v>52</v>
      </c>
      <c r="Q198" s="1" t="s">
        <v>371</v>
      </c>
      <c r="R198" s="1" t="s">
        <v>64</v>
      </c>
      <c r="S198" s="1" t="s">
        <v>64</v>
      </c>
      <c r="T198" s="1" t="s">
        <v>63</v>
      </c>
      <c r="AR198" s="1" t="s">
        <v>52</v>
      </c>
      <c r="AS198" s="1" t="s">
        <v>52</v>
      </c>
      <c r="AU198" s="1" t="s">
        <v>380</v>
      </c>
      <c r="AV198">
        <v>685</v>
      </c>
    </row>
    <row r="199" spans="1:48" ht="30" customHeight="1" x14ac:dyDescent="0.3">
      <c r="A199" s="8" t="s">
        <v>381</v>
      </c>
      <c r="B199" s="8" t="s">
        <v>52</v>
      </c>
      <c r="C199" s="8" t="s">
        <v>68</v>
      </c>
      <c r="D199" s="6">
        <v>5</v>
      </c>
      <c r="E199" s="9"/>
      <c r="F199" s="9">
        <f>TRUNC(E199*D199, 0)</f>
        <v>0</v>
      </c>
      <c r="G199" s="9"/>
      <c r="H199" s="9">
        <f>TRUNC(G199*D199, 0)</f>
        <v>0</v>
      </c>
      <c r="I199" s="9"/>
      <c r="J199" s="9">
        <f>TRUNC(I199*D199, 0)</f>
        <v>0</v>
      </c>
      <c r="K199" s="9">
        <f t="shared" si="21"/>
        <v>0</v>
      </c>
      <c r="L199" s="9">
        <f t="shared" si="21"/>
        <v>0</v>
      </c>
      <c r="M199" s="8" t="s">
        <v>52</v>
      </c>
      <c r="N199" s="1" t="s">
        <v>382</v>
      </c>
      <c r="O199" s="1" t="s">
        <v>52</v>
      </c>
      <c r="P199" s="1" t="s">
        <v>52</v>
      </c>
      <c r="Q199" s="1" t="s">
        <v>371</v>
      </c>
      <c r="R199" s="1" t="s">
        <v>64</v>
      </c>
      <c r="S199" s="1" t="s">
        <v>64</v>
      </c>
      <c r="T199" s="1" t="s">
        <v>63</v>
      </c>
      <c r="AR199" s="1" t="s">
        <v>52</v>
      </c>
      <c r="AS199" s="1" t="s">
        <v>52</v>
      </c>
      <c r="AU199" s="1" t="s">
        <v>383</v>
      </c>
      <c r="AV199">
        <v>226</v>
      </c>
    </row>
    <row r="200" spans="1:48" ht="30" customHeight="1" x14ac:dyDescent="0.3">
      <c r="A200" s="8" t="s">
        <v>384</v>
      </c>
      <c r="B200" s="8" t="s">
        <v>385</v>
      </c>
      <c r="C200" s="8" t="s">
        <v>374</v>
      </c>
      <c r="D200" s="6">
        <v>5</v>
      </c>
      <c r="E200" s="9"/>
      <c r="F200" s="9">
        <f>TRUNC(E200*D200, 0)</f>
        <v>0</v>
      </c>
      <c r="G200" s="9"/>
      <c r="H200" s="9">
        <f>TRUNC(G200*D200, 0)</f>
        <v>0</v>
      </c>
      <c r="I200" s="9"/>
      <c r="J200" s="9">
        <f>TRUNC(I200*D200, 0)</f>
        <v>0</v>
      </c>
      <c r="K200" s="9">
        <f t="shared" si="21"/>
        <v>0</v>
      </c>
      <c r="L200" s="9">
        <f t="shared" si="21"/>
        <v>0</v>
      </c>
      <c r="M200" s="8" t="s">
        <v>386</v>
      </c>
      <c r="N200" s="1" t="s">
        <v>387</v>
      </c>
      <c r="O200" s="1" t="s">
        <v>52</v>
      </c>
      <c r="P200" s="1" t="s">
        <v>52</v>
      </c>
      <c r="Q200" s="1" t="s">
        <v>371</v>
      </c>
      <c r="R200" s="1" t="s">
        <v>64</v>
      </c>
      <c r="S200" s="1" t="s">
        <v>63</v>
      </c>
      <c r="T200" s="1" t="s">
        <v>64</v>
      </c>
      <c r="AR200" s="1" t="s">
        <v>52</v>
      </c>
      <c r="AS200" s="1" t="s">
        <v>52</v>
      </c>
      <c r="AU200" s="1" t="s">
        <v>388</v>
      </c>
      <c r="AV200">
        <v>271</v>
      </c>
    </row>
    <row r="201" spans="1:48" ht="30" customHeight="1" x14ac:dyDescent="0.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48" ht="30" customHeight="1" x14ac:dyDescent="0.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48" ht="30" customHeight="1" x14ac:dyDescent="0.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48" ht="30" customHeight="1" x14ac:dyDescent="0.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48" ht="30" customHeigh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48" ht="30" customHeigh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48" ht="30" customHeigh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48" ht="30" customHeigh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48" ht="30" customHeigh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48" ht="30" customHeigh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48" ht="30" customHeigh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48" ht="30" customHeigh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48" ht="30" customHeigh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48" ht="30" customHeigh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48" ht="30" customHeigh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48" ht="30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48" ht="30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48" ht="30" customHeigh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48" ht="30" customHeight="1" x14ac:dyDescent="0.3">
      <c r="A219" s="8" t="s">
        <v>77</v>
      </c>
      <c r="B219" s="6"/>
      <c r="C219" s="6"/>
      <c r="D219" s="6"/>
      <c r="E219" s="6"/>
      <c r="F219" s="9">
        <f>SUM(F197:F218)</f>
        <v>0</v>
      </c>
      <c r="G219" s="6"/>
      <c r="H219" s="9">
        <f>SUM(H197:H218)</f>
        <v>0</v>
      </c>
      <c r="I219" s="6"/>
      <c r="J219" s="9">
        <f>SUM(J197:J218)</f>
        <v>0</v>
      </c>
      <c r="K219" s="6"/>
      <c r="L219" s="9">
        <f>SUM(L197:L218)</f>
        <v>0</v>
      </c>
      <c r="M219" s="6"/>
      <c r="N219" t="s">
        <v>78</v>
      </c>
    </row>
    <row r="220" spans="1:48" ht="30" customHeight="1" x14ac:dyDescent="0.3">
      <c r="A220" s="8" t="s">
        <v>389</v>
      </c>
      <c r="B220" s="8" t="s">
        <v>52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Q220" s="1" t="s">
        <v>390</v>
      </c>
    </row>
    <row r="221" spans="1:48" ht="30" customHeight="1" x14ac:dyDescent="0.3">
      <c r="A221" s="8" t="s">
        <v>392</v>
      </c>
      <c r="B221" s="8" t="s">
        <v>393</v>
      </c>
      <c r="C221" s="8" t="s">
        <v>394</v>
      </c>
      <c r="D221" s="6">
        <v>3.1269999999999998</v>
      </c>
      <c r="E221" s="9"/>
      <c r="F221" s="9">
        <f t="shared" ref="F221:F233" si="22">TRUNC(E221*D221, 0)</f>
        <v>0</v>
      </c>
      <c r="G221" s="9"/>
      <c r="H221" s="9">
        <f t="shared" ref="H221:H233" si="23">TRUNC(G221*D221, 0)</f>
        <v>0</v>
      </c>
      <c r="I221" s="9"/>
      <c r="J221" s="9">
        <f t="shared" ref="J221:J233" si="24">TRUNC(I221*D221, 0)</f>
        <v>0</v>
      </c>
      <c r="K221" s="9">
        <f t="shared" ref="K221:K233" si="25">TRUNC(E221+G221+I221, 0)</f>
        <v>0</v>
      </c>
      <c r="L221" s="9">
        <f t="shared" ref="L221:L233" si="26">TRUNC(F221+H221+J221, 0)</f>
        <v>0</v>
      </c>
      <c r="M221" s="8" t="s">
        <v>52</v>
      </c>
      <c r="N221" s="1" t="s">
        <v>395</v>
      </c>
      <c r="O221" s="1" t="s">
        <v>52</v>
      </c>
      <c r="P221" s="1" t="s">
        <v>52</v>
      </c>
      <c r="Q221" s="1" t="s">
        <v>390</v>
      </c>
      <c r="R221" s="1" t="s">
        <v>64</v>
      </c>
      <c r="S221" s="1" t="s">
        <v>64</v>
      </c>
      <c r="T221" s="1" t="s">
        <v>63</v>
      </c>
      <c r="AR221" s="1" t="s">
        <v>52</v>
      </c>
      <c r="AS221" s="1" t="s">
        <v>52</v>
      </c>
      <c r="AU221" s="1" t="s">
        <v>396</v>
      </c>
      <c r="AV221">
        <v>1012</v>
      </c>
    </row>
    <row r="222" spans="1:48" ht="30" customHeight="1" x14ac:dyDescent="0.3">
      <c r="A222" s="8" t="s">
        <v>397</v>
      </c>
      <c r="B222" s="8" t="s">
        <v>52</v>
      </c>
      <c r="C222" s="8" t="s">
        <v>394</v>
      </c>
      <c r="D222" s="6">
        <v>3.1269999999999998</v>
      </c>
      <c r="E222" s="9"/>
      <c r="F222" s="9">
        <f t="shared" si="22"/>
        <v>0</v>
      </c>
      <c r="G222" s="9"/>
      <c r="H222" s="9">
        <f t="shared" si="23"/>
        <v>0</v>
      </c>
      <c r="I222" s="9"/>
      <c r="J222" s="9">
        <f t="shared" si="24"/>
        <v>0</v>
      </c>
      <c r="K222" s="9">
        <f t="shared" si="25"/>
        <v>0</v>
      </c>
      <c r="L222" s="9">
        <f t="shared" si="26"/>
        <v>0</v>
      </c>
      <c r="M222" s="8" t="s">
        <v>52</v>
      </c>
      <c r="N222" s="1" t="s">
        <v>398</v>
      </c>
      <c r="O222" s="1" t="s">
        <v>52</v>
      </c>
      <c r="P222" s="1" t="s">
        <v>52</v>
      </c>
      <c r="Q222" s="1" t="s">
        <v>390</v>
      </c>
      <c r="R222" s="1" t="s">
        <v>64</v>
      </c>
      <c r="S222" s="1" t="s">
        <v>64</v>
      </c>
      <c r="T222" s="1" t="s">
        <v>63</v>
      </c>
      <c r="AR222" s="1" t="s">
        <v>52</v>
      </c>
      <c r="AS222" s="1" t="s">
        <v>52</v>
      </c>
      <c r="AU222" s="1" t="s">
        <v>399</v>
      </c>
      <c r="AV222">
        <v>1000</v>
      </c>
    </row>
    <row r="223" spans="1:48" ht="30" customHeight="1" x14ac:dyDescent="0.3">
      <c r="A223" s="8" t="s">
        <v>400</v>
      </c>
      <c r="B223" s="8" t="s">
        <v>401</v>
      </c>
      <c r="C223" s="8" t="s">
        <v>394</v>
      </c>
      <c r="D223" s="6">
        <v>3.1269999999999998</v>
      </c>
      <c r="E223" s="9"/>
      <c r="F223" s="9">
        <f t="shared" si="22"/>
        <v>0</v>
      </c>
      <c r="G223" s="9"/>
      <c r="H223" s="9">
        <f t="shared" si="23"/>
        <v>0</v>
      </c>
      <c r="I223" s="9"/>
      <c r="J223" s="9">
        <f t="shared" si="24"/>
        <v>0</v>
      </c>
      <c r="K223" s="9">
        <f t="shared" si="25"/>
        <v>0</v>
      </c>
      <c r="L223" s="9">
        <f t="shared" si="26"/>
        <v>0</v>
      </c>
      <c r="M223" s="8" t="s">
        <v>52</v>
      </c>
      <c r="N223" s="1" t="s">
        <v>402</v>
      </c>
      <c r="O223" s="1" t="s">
        <v>52</v>
      </c>
      <c r="P223" s="1" t="s">
        <v>52</v>
      </c>
      <c r="Q223" s="1" t="s">
        <v>390</v>
      </c>
      <c r="R223" s="1" t="s">
        <v>64</v>
      </c>
      <c r="S223" s="1" t="s">
        <v>64</v>
      </c>
      <c r="T223" s="1" t="s">
        <v>63</v>
      </c>
      <c r="AR223" s="1" t="s">
        <v>52</v>
      </c>
      <c r="AS223" s="1" t="s">
        <v>52</v>
      </c>
      <c r="AU223" s="1" t="s">
        <v>403</v>
      </c>
      <c r="AV223">
        <v>1001</v>
      </c>
    </row>
    <row r="224" spans="1:48" ht="30" customHeight="1" x14ac:dyDescent="0.3">
      <c r="A224" s="8" t="s">
        <v>404</v>
      </c>
      <c r="B224" s="8" t="s">
        <v>405</v>
      </c>
      <c r="C224" s="8" t="s">
        <v>394</v>
      </c>
      <c r="D224" s="6">
        <v>3.1280000000000001</v>
      </c>
      <c r="E224" s="9"/>
      <c r="F224" s="9">
        <f t="shared" si="22"/>
        <v>0</v>
      </c>
      <c r="G224" s="9"/>
      <c r="H224" s="9">
        <f t="shared" si="23"/>
        <v>0</v>
      </c>
      <c r="I224" s="9"/>
      <c r="J224" s="9">
        <f t="shared" si="24"/>
        <v>0</v>
      </c>
      <c r="K224" s="9">
        <f t="shared" si="25"/>
        <v>0</v>
      </c>
      <c r="L224" s="9">
        <f t="shared" si="26"/>
        <v>0</v>
      </c>
      <c r="M224" s="8" t="s">
        <v>52</v>
      </c>
      <c r="N224" s="1" t="s">
        <v>406</v>
      </c>
      <c r="O224" s="1" t="s">
        <v>52</v>
      </c>
      <c r="P224" s="1" t="s">
        <v>52</v>
      </c>
      <c r="Q224" s="1" t="s">
        <v>390</v>
      </c>
      <c r="R224" s="1" t="s">
        <v>64</v>
      </c>
      <c r="S224" s="1" t="s">
        <v>64</v>
      </c>
      <c r="T224" s="1" t="s">
        <v>63</v>
      </c>
      <c r="AR224" s="1" t="s">
        <v>52</v>
      </c>
      <c r="AS224" s="1" t="s">
        <v>52</v>
      </c>
      <c r="AU224" s="1" t="s">
        <v>407</v>
      </c>
      <c r="AV224">
        <v>611</v>
      </c>
    </row>
    <row r="225" spans="1:48" ht="30" customHeight="1" x14ac:dyDescent="0.3">
      <c r="A225" s="8" t="s">
        <v>404</v>
      </c>
      <c r="B225" s="8" t="s">
        <v>408</v>
      </c>
      <c r="C225" s="8" t="s">
        <v>394</v>
      </c>
      <c r="D225" s="6">
        <v>0.01</v>
      </c>
      <c r="E225" s="9"/>
      <c r="F225" s="9">
        <f t="shared" si="22"/>
        <v>0</v>
      </c>
      <c r="G225" s="9"/>
      <c r="H225" s="9">
        <f t="shared" si="23"/>
        <v>0</v>
      </c>
      <c r="I225" s="9"/>
      <c r="J225" s="9">
        <f t="shared" si="24"/>
        <v>0</v>
      </c>
      <c r="K225" s="9">
        <f t="shared" si="25"/>
        <v>0</v>
      </c>
      <c r="L225" s="9">
        <f t="shared" si="26"/>
        <v>0</v>
      </c>
      <c r="M225" s="8" t="s">
        <v>52</v>
      </c>
      <c r="N225" s="1" t="s">
        <v>409</v>
      </c>
      <c r="O225" s="1" t="s">
        <v>52</v>
      </c>
      <c r="P225" s="1" t="s">
        <v>52</v>
      </c>
      <c r="Q225" s="1" t="s">
        <v>390</v>
      </c>
      <c r="R225" s="1" t="s">
        <v>64</v>
      </c>
      <c r="S225" s="1" t="s">
        <v>64</v>
      </c>
      <c r="T225" s="1" t="s">
        <v>63</v>
      </c>
      <c r="AR225" s="1" t="s">
        <v>52</v>
      </c>
      <c r="AS225" s="1" t="s">
        <v>52</v>
      </c>
      <c r="AU225" s="1" t="s">
        <v>410</v>
      </c>
      <c r="AV225">
        <v>1014</v>
      </c>
    </row>
    <row r="226" spans="1:48" ht="30" customHeight="1" x14ac:dyDescent="0.3">
      <c r="A226" s="8" t="s">
        <v>411</v>
      </c>
      <c r="B226" s="8" t="s">
        <v>412</v>
      </c>
      <c r="C226" s="8" t="s">
        <v>394</v>
      </c>
      <c r="D226" s="6">
        <v>3.1379999999999999</v>
      </c>
      <c r="E226" s="9"/>
      <c r="F226" s="9">
        <f t="shared" si="22"/>
        <v>0</v>
      </c>
      <c r="G226" s="9"/>
      <c r="H226" s="9">
        <f t="shared" si="23"/>
        <v>0</v>
      </c>
      <c r="I226" s="9"/>
      <c r="J226" s="9">
        <f t="shared" si="24"/>
        <v>0</v>
      </c>
      <c r="K226" s="9">
        <f t="shared" si="25"/>
        <v>0</v>
      </c>
      <c r="L226" s="9">
        <f t="shared" si="26"/>
        <v>0</v>
      </c>
      <c r="M226" s="8" t="s">
        <v>52</v>
      </c>
      <c r="N226" s="1" t="s">
        <v>413</v>
      </c>
      <c r="O226" s="1" t="s">
        <v>52</v>
      </c>
      <c r="P226" s="1" t="s">
        <v>52</v>
      </c>
      <c r="Q226" s="1" t="s">
        <v>390</v>
      </c>
      <c r="R226" s="1" t="s">
        <v>64</v>
      </c>
      <c r="S226" s="1" t="s">
        <v>64</v>
      </c>
      <c r="T226" s="1" t="s">
        <v>63</v>
      </c>
      <c r="AR226" s="1" t="s">
        <v>52</v>
      </c>
      <c r="AS226" s="1" t="s">
        <v>52</v>
      </c>
      <c r="AU226" s="1" t="s">
        <v>414</v>
      </c>
      <c r="AV226">
        <v>613</v>
      </c>
    </row>
    <row r="227" spans="1:48" ht="30" customHeight="1" x14ac:dyDescent="0.3">
      <c r="A227" s="8" t="s">
        <v>415</v>
      </c>
      <c r="B227" s="8" t="s">
        <v>416</v>
      </c>
      <c r="C227" s="8" t="s">
        <v>394</v>
      </c>
      <c r="D227" s="6">
        <v>3.1379999999999999</v>
      </c>
      <c r="E227" s="9"/>
      <c r="F227" s="9">
        <f t="shared" si="22"/>
        <v>0</v>
      </c>
      <c r="G227" s="9"/>
      <c r="H227" s="9">
        <f t="shared" si="23"/>
        <v>0</v>
      </c>
      <c r="I227" s="9"/>
      <c r="J227" s="9">
        <f t="shared" si="24"/>
        <v>0</v>
      </c>
      <c r="K227" s="9">
        <f t="shared" si="25"/>
        <v>0</v>
      </c>
      <c r="L227" s="9">
        <f t="shared" si="26"/>
        <v>0</v>
      </c>
      <c r="M227" s="8" t="s">
        <v>52</v>
      </c>
      <c r="N227" s="1" t="s">
        <v>417</v>
      </c>
      <c r="O227" s="1" t="s">
        <v>52</v>
      </c>
      <c r="P227" s="1" t="s">
        <v>52</v>
      </c>
      <c r="Q227" s="1" t="s">
        <v>390</v>
      </c>
      <c r="R227" s="1" t="s">
        <v>64</v>
      </c>
      <c r="S227" s="1" t="s">
        <v>64</v>
      </c>
      <c r="T227" s="1" t="s">
        <v>63</v>
      </c>
      <c r="AR227" s="1" t="s">
        <v>52</v>
      </c>
      <c r="AS227" s="1" t="s">
        <v>52</v>
      </c>
      <c r="AU227" s="1" t="s">
        <v>418</v>
      </c>
      <c r="AV227">
        <v>614</v>
      </c>
    </row>
    <row r="228" spans="1:48" ht="30" customHeight="1" x14ac:dyDescent="0.3">
      <c r="A228" s="8" t="s">
        <v>419</v>
      </c>
      <c r="B228" s="8" t="s">
        <v>420</v>
      </c>
      <c r="C228" s="8" t="s">
        <v>301</v>
      </c>
      <c r="D228" s="6">
        <v>6.484</v>
      </c>
      <c r="E228" s="9"/>
      <c r="F228" s="9">
        <f t="shared" si="22"/>
        <v>0</v>
      </c>
      <c r="G228" s="9"/>
      <c r="H228" s="9">
        <f t="shared" si="23"/>
        <v>0</v>
      </c>
      <c r="I228" s="9"/>
      <c r="J228" s="9">
        <f t="shared" si="24"/>
        <v>0</v>
      </c>
      <c r="K228" s="9">
        <f t="shared" si="25"/>
        <v>0</v>
      </c>
      <c r="L228" s="9">
        <f t="shared" si="26"/>
        <v>0</v>
      </c>
      <c r="M228" s="8" t="s">
        <v>52</v>
      </c>
      <c r="N228" s="1" t="s">
        <v>421</v>
      </c>
      <c r="O228" s="1" t="s">
        <v>52</v>
      </c>
      <c r="P228" s="1" t="s">
        <v>52</v>
      </c>
      <c r="Q228" s="1" t="s">
        <v>390</v>
      </c>
      <c r="R228" s="1" t="s">
        <v>64</v>
      </c>
      <c r="S228" s="1" t="s">
        <v>64</v>
      </c>
      <c r="T228" s="1" t="s">
        <v>63</v>
      </c>
      <c r="AR228" s="1" t="s">
        <v>52</v>
      </c>
      <c r="AS228" s="1" t="s">
        <v>52</v>
      </c>
      <c r="AU228" s="1" t="s">
        <v>422</v>
      </c>
      <c r="AV228">
        <v>1015</v>
      </c>
    </row>
    <row r="229" spans="1:48" ht="30" customHeight="1" x14ac:dyDescent="0.3">
      <c r="A229" s="8" t="s">
        <v>411</v>
      </c>
      <c r="B229" s="8" t="s">
        <v>412</v>
      </c>
      <c r="C229" s="8" t="s">
        <v>301</v>
      </c>
      <c r="D229" s="6">
        <v>6.484</v>
      </c>
      <c r="E229" s="9"/>
      <c r="F229" s="9">
        <f t="shared" si="22"/>
        <v>0</v>
      </c>
      <c r="G229" s="9"/>
      <c r="H229" s="9">
        <f t="shared" si="23"/>
        <v>0</v>
      </c>
      <c r="I229" s="9"/>
      <c r="J229" s="9">
        <f t="shared" si="24"/>
        <v>0</v>
      </c>
      <c r="K229" s="9">
        <f t="shared" si="25"/>
        <v>0</v>
      </c>
      <c r="L229" s="9">
        <f t="shared" si="26"/>
        <v>0</v>
      </c>
      <c r="M229" s="8" t="s">
        <v>52</v>
      </c>
      <c r="N229" s="1" t="s">
        <v>423</v>
      </c>
      <c r="O229" s="1" t="s">
        <v>52</v>
      </c>
      <c r="P229" s="1" t="s">
        <v>52</v>
      </c>
      <c r="Q229" s="1" t="s">
        <v>390</v>
      </c>
      <c r="R229" s="1" t="s">
        <v>64</v>
      </c>
      <c r="S229" s="1" t="s">
        <v>64</v>
      </c>
      <c r="T229" s="1" t="s">
        <v>63</v>
      </c>
      <c r="AR229" s="1" t="s">
        <v>52</v>
      </c>
      <c r="AS229" s="1" t="s">
        <v>52</v>
      </c>
      <c r="AU229" s="1" t="s">
        <v>424</v>
      </c>
      <c r="AV229">
        <v>1016</v>
      </c>
    </row>
    <row r="230" spans="1:48" ht="30" customHeight="1" x14ac:dyDescent="0.3">
      <c r="A230" s="8" t="s">
        <v>415</v>
      </c>
      <c r="B230" s="8" t="s">
        <v>416</v>
      </c>
      <c r="C230" s="8" t="s">
        <v>301</v>
      </c>
      <c r="D230" s="6">
        <v>6.484</v>
      </c>
      <c r="E230" s="9"/>
      <c r="F230" s="9">
        <f t="shared" si="22"/>
        <v>0</v>
      </c>
      <c r="G230" s="9"/>
      <c r="H230" s="9">
        <f t="shared" si="23"/>
        <v>0</v>
      </c>
      <c r="I230" s="9"/>
      <c r="J230" s="9">
        <f t="shared" si="24"/>
        <v>0</v>
      </c>
      <c r="K230" s="9">
        <f t="shared" si="25"/>
        <v>0</v>
      </c>
      <c r="L230" s="9">
        <f t="shared" si="26"/>
        <v>0</v>
      </c>
      <c r="M230" s="8" t="s">
        <v>52</v>
      </c>
      <c r="N230" s="1" t="s">
        <v>425</v>
      </c>
      <c r="O230" s="1" t="s">
        <v>52</v>
      </c>
      <c r="P230" s="1" t="s">
        <v>52</v>
      </c>
      <c r="Q230" s="1" t="s">
        <v>390</v>
      </c>
      <c r="R230" s="1" t="s">
        <v>64</v>
      </c>
      <c r="S230" s="1" t="s">
        <v>64</v>
      </c>
      <c r="T230" s="1" t="s">
        <v>63</v>
      </c>
      <c r="AR230" s="1" t="s">
        <v>52</v>
      </c>
      <c r="AS230" s="1" t="s">
        <v>52</v>
      </c>
      <c r="AU230" s="1" t="s">
        <v>426</v>
      </c>
      <c r="AV230">
        <v>1017</v>
      </c>
    </row>
    <row r="231" spans="1:48" ht="30" customHeight="1" x14ac:dyDescent="0.3">
      <c r="A231" s="8" t="s">
        <v>427</v>
      </c>
      <c r="B231" s="8" t="s">
        <v>420</v>
      </c>
      <c r="C231" s="8" t="s">
        <v>394</v>
      </c>
      <c r="D231" s="6"/>
      <c r="E231" s="9"/>
      <c r="F231" s="9">
        <f t="shared" si="22"/>
        <v>0</v>
      </c>
      <c r="G231" s="9"/>
      <c r="H231" s="9">
        <f t="shared" si="23"/>
        <v>0</v>
      </c>
      <c r="I231" s="9"/>
      <c r="J231" s="9">
        <f t="shared" si="24"/>
        <v>0</v>
      </c>
      <c r="K231" s="9">
        <f t="shared" si="25"/>
        <v>0</v>
      </c>
      <c r="L231" s="9">
        <f t="shared" si="26"/>
        <v>0</v>
      </c>
      <c r="M231" s="8" t="s">
        <v>52</v>
      </c>
      <c r="N231" s="1" t="s">
        <v>428</v>
      </c>
      <c r="O231" s="1" t="s">
        <v>52</v>
      </c>
      <c r="P231" s="1" t="s">
        <v>52</v>
      </c>
      <c r="Q231" s="1" t="s">
        <v>390</v>
      </c>
      <c r="R231" s="1" t="s">
        <v>64</v>
      </c>
      <c r="S231" s="1" t="s">
        <v>64</v>
      </c>
      <c r="T231" s="1" t="s">
        <v>63</v>
      </c>
      <c r="AR231" s="1" t="s">
        <v>52</v>
      </c>
      <c r="AS231" s="1" t="s">
        <v>52</v>
      </c>
      <c r="AU231" s="1" t="s">
        <v>429</v>
      </c>
      <c r="AV231">
        <v>615</v>
      </c>
    </row>
    <row r="232" spans="1:48" ht="30" customHeight="1" x14ac:dyDescent="0.3">
      <c r="A232" s="8" t="s">
        <v>415</v>
      </c>
      <c r="B232" s="8" t="s">
        <v>416</v>
      </c>
      <c r="C232" s="8" t="s">
        <v>394</v>
      </c>
      <c r="D232" s="6"/>
      <c r="E232" s="9"/>
      <c r="F232" s="9">
        <f t="shared" si="22"/>
        <v>0</v>
      </c>
      <c r="G232" s="9"/>
      <c r="H232" s="9">
        <f t="shared" si="23"/>
        <v>0</v>
      </c>
      <c r="I232" s="9"/>
      <c r="J232" s="9">
        <f t="shared" si="24"/>
        <v>0</v>
      </c>
      <c r="K232" s="9">
        <f t="shared" si="25"/>
        <v>0</v>
      </c>
      <c r="L232" s="9">
        <f t="shared" si="26"/>
        <v>0</v>
      </c>
      <c r="M232" s="8" t="s">
        <v>52</v>
      </c>
      <c r="N232" s="1" t="s">
        <v>417</v>
      </c>
      <c r="O232" s="1" t="s">
        <v>52</v>
      </c>
      <c r="P232" s="1" t="s">
        <v>52</v>
      </c>
      <c r="Q232" s="1" t="s">
        <v>390</v>
      </c>
      <c r="R232" s="1" t="s">
        <v>64</v>
      </c>
      <c r="S232" s="1" t="s">
        <v>64</v>
      </c>
      <c r="T232" s="1" t="s">
        <v>63</v>
      </c>
      <c r="AR232" s="1" t="s">
        <v>52</v>
      </c>
      <c r="AS232" s="1" t="s">
        <v>52</v>
      </c>
      <c r="AU232" s="1" t="s">
        <v>418</v>
      </c>
      <c r="AV232">
        <v>617</v>
      </c>
    </row>
    <row r="233" spans="1:48" ht="30" customHeight="1" x14ac:dyDescent="0.3">
      <c r="A233" s="8" t="s">
        <v>411</v>
      </c>
      <c r="B233" s="8" t="s">
        <v>412</v>
      </c>
      <c r="C233" s="8" t="s">
        <v>394</v>
      </c>
      <c r="D233" s="6"/>
      <c r="E233" s="9"/>
      <c r="F233" s="9">
        <f t="shared" si="22"/>
        <v>0</v>
      </c>
      <c r="G233" s="9"/>
      <c r="H233" s="9">
        <f t="shared" si="23"/>
        <v>0</v>
      </c>
      <c r="I233" s="9"/>
      <c r="J233" s="9">
        <f t="shared" si="24"/>
        <v>0</v>
      </c>
      <c r="K233" s="9">
        <f t="shared" si="25"/>
        <v>0</v>
      </c>
      <c r="L233" s="9">
        <f t="shared" si="26"/>
        <v>0</v>
      </c>
      <c r="M233" s="8" t="s">
        <v>52</v>
      </c>
      <c r="N233" s="1" t="s">
        <v>413</v>
      </c>
      <c r="O233" s="1" t="s">
        <v>52</v>
      </c>
      <c r="P233" s="1" t="s">
        <v>52</v>
      </c>
      <c r="Q233" s="1" t="s">
        <v>390</v>
      </c>
      <c r="R233" s="1" t="s">
        <v>64</v>
      </c>
      <c r="S233" s="1" t="s">
        <v>64</v>
      </c>
      <c r="T233" s="1" t="s">
        <v>63</v>
      </c>
      <c r="AR233" s="1" t="s">
        <v>52</v>
      </c>
      <c r="AS233" s="1" t="s">
        <v>52</v>
      </c>
      <c r="AU233" s="1" t="s">
        <v>414</v>
      </c>
      <c r="AV233">
        <v>616</v>
      </c>
    </row>
    <row r="234" spans="1:48" ht="30" customHeigh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48" ht="30" customHeigh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48" ht="30" customHeigh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48" ht="30" customHeight="1" x14ac:dyDescent="0.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48" ht="30" customHeight="1" x14ac:dyDescent="0.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48" ht="30" customHeight="1" x14ac:dyDescent="0.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48" ht="30" customHeight="1" x14ac:dyDescent="0.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4" ht="30" customHeight="1" x14ac:dyDescent="0.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4" ht="30" customHeight="1" x14ac:dyDescent="0.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4" ht="30" customHeight="1" x14ac:dyDescent="0.3">
      <c r="A243" s="8" t="s">
        <v>77</v>
      </c>
      <c r="B243" s="6"/>
      <c r="C243" s="6"/>
      <c r="D243" s="6"/>
      <c r="E243" s="6"/>
      <c r="F243" s="9">
        <f>SUM(F221:F242)</f>
        <v>0</v>
      </c>
      <c r="G243" s="6"/>
      <c r="H243" s="9">
        <f>SUM(H221:H242)</f>
        <v>0</v>
      </c>
      <c r="I243" s="6"/>
      <c r="J243" s="9">
        <f>SUM(J221:J242)</f>
        <v>0</v>
      </c>
      <c r="K243" s="6"/>
      <c r="L243" s="9">
        <f>SUM(L221:L242)</f>
        <v>0</v>
      </c>
      <c r="M243" s="6"/>
      <c r="N243" t="s">
        <v>78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10" manualBreakCount="1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dcterms:created xsi:type="dcterms:W3CDTF">2024-12-11T07:52:32Z</dcterms:created>
  <dcterms:modified xsi:type="dcterms:W3CDTF">2024-12-23T05:49:18Z</dcterms:modified>
</cp:coreProperties>
</file>